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DG\Consulta_Pública\"/>
    </mc:Choice>
  </mc:AlternateContent>
  <bookViews>
    <workbookView xWindow="0" yWindow="0" windowWidth="28800" windowHeight="12315" activeTab="3"/>
  </bookViews>
  <sheets>
    <sheet name="Consulta pública" sheetId="4" r:id="rId1"/>
    <sheet name="Respostas triadas" sheetId="3" r:id="rId2"/>
    <sheet name="Dados" sheetId="1" r:id="rId3"/>
    <sheet name="Gráficos" sheetId="2" r:id="rId4"/>
  </sheets>
  <definedNames>
    <definedName name="_xlnm._FilterDatabase" localSheetId="2" hidden="1">Dados!$C$1:$C$1</definedName>
    <definedName name="_xlnm._FilterDatabase" localSheetId="1" hidden="1">'Respostas triadas'!$A$1:$P$1490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G11" i="2" l="1"/>
  <c r="B3" i="1" l="1"/>
  <c r="D29" i="1"/>
  <c r="D26" i="1"/>
  <c r="D19" i="1"/>
  <c r="D12" i="1"/>
  <c r="F8" i="1"/>
  <c r="F6" i="1"/>
  <c r="AD4" i="1"/>
  <c r="AD3" i="1"/>
  <c r="AD2" i="1"/>
  <c r="AB7" i="1"/>
  <c r="AB6" i="1"/>
  <c r="AB5" i="1"/>
  <c r="AB4" i="1"/>
  <c r="AB3" i="1"/>
  <c r="AB2" i="1"/>
  <c r="Z9" i="1"/>
  <c r="Z8" i="1"/>
  <c r="Z7" i="1"/>
  <c r="Z6" i="1"/>
  <c r="Z5" i="1"/>
  <c r="Z4" i="1"/>
  <c r="Z3" i="1"/>
  <c r="Z2" i="1"/>
  <c r="X12" i="1"/>
  <c r="X11" i="1"/>
  <c r="X10" i="1"/>
  <c r="X9" i="1"/>
  <c r="X8" i="1"/>
  <c r="X7" i="1"/>
  <c r="X6" i="1"/>
  <c r="X5" i="1"/>
  <c r="X4" i="1"/>
  <c r="X3" i="1"/>
  <c r="X2" i="1"/>
  <c r="V19" i="1"/>
  <c r="V18" i="1"/>
  <c r="V17" i="1"/>
  <c r="V16" i="1"/>
  <c r="V15" i="1"/>
  <c r="V14" i="1"/>
  <c r="V13" i="1"/>
  <c r="V12" i="1"/>
  <c r="V11" i="1"/>
  <c r="V10" i="1"/>
  <c r="V9" i="1"/>
  <c r="V8" i="1"/>
  <c r="V7" i="1"/>
  <c r="V6" i="1"/>
  <c r="V5" i="1"/>
  <c r="V4" i="1"/>
  <c r="V3" i="1"/>
  <c r="V2" i="1"/>
  <c r="T12" i="1"/>
  <c r="T11" i="1"/>
  <c r="T10" i="1"/>
  <c r="T9" i="1"/>
  <c r="T8" i="1"/>
  <c r="T7" i="1"/>
  <c r="T6" i="1"/>
  <c r="T5" i="1"/>
  <c r="T4" i="1"/>
  <c r="T3" i="1"/>
  <c r="T2" i="1"/>
  <c r="R22" i="1"/>
  <c r="R21" i="1"/>
  <c r="R20" i="1"/>
  <c r="R19" i="1"/>
  <c r="R18" i="1"/>
  <c r="R17" i="1"/>
  <c r="R16" i="1"/>
  <c r="R15" i="1"/>
  <c r="R14" i="1"/>
  <c r="R13" i="1"/>
  <c r="R12" i="1"/>
  <c r="R11" i="1"/>
  <c r="R10" i="1"/>
  <c r="R9" i="1"/>
  <c r="R8" i="1"/>
  <c r="R7" i="1"/>
  <c r="R6" i="1"/>
  <c r="R5" i="1"/>
  <c r="R4" i="1"/>
  <c r="R3" i="1"/>
  <c r="R2" i="1"/>
  <c r="P14" i="1"/>
  <c r="P13" i="1"/>
  <c r="P12" i="1"/>
  <c r="P11" i="1"/>
  <c r="P10" i="1"/>
  <c r="P9" i="1"/>
  <c r="P8" i="1"/>
  <c r="P7" i="1"/>
  <c r="P6" i="1"/>
  <c r="P5" i="1"/>
  <c r="P4" i="1"/>
  <c r="P15" i="1"/>
  <c r="P16" i="1"/>
  <c r="P17" i="1"/>
  <c r="P18" i="1"/>
  <c r="P19" i="1"/>
  <c r="P20" i="1"/>
  <c r="P21" i="1"/>
  <c r="P3" i="1"/>
  <c r="P2" i="1"/>
  <c r="N3" i="1"/>
  <c r="H7" i="1"/>
  <c r="N7" i="1"/>
  <c r="N6" i="1"/>
  <c r="N5" i="1"/>
  <c r="N4" i="1"/>
  <c r="N2" i="1"/>
  <c r="L14" i="1"/>
  <c r="L13" i="1"/>
  <c r="L12" i="1"/>
  <c r="L11" i="1"/>
  <c r="L10" i="1"/>
  <c r="L9" i="1"/>
  <c r="L8" i="1"/>
  <c r="L7" i="1"/>
  <c r="L6" i="1"/>
  <c r="L5" i="1"/>
  <c r="L4" i="1"/>
  <c r="L3" i="1"/>
  <c r="L2" i="1"/>
  <c r="J21" i="1"/>
  <c r="J20" i="1"/>
  <c r="J19" i="1"/>
  <c r="J18" i="1"/>
  <c r="J17" i="1"/>
  <c r="J16" i="1"/>
  <c r="J15" i="1"/>
  <c r="J14" i="1"/>
  <c r="J13" i="1"/>
  <c r="J12" i="1"/>
  <c r="J11" i="1"/>
  <c r="J10" i="1"/>
  <c r="J9" i="1"/>
  <c r="J8" i="1"/>
  <c r="J7" i="1"/>
  <c r="J6" i="1"/>
  <c r="J5" i="1"/>
  <c r="J4" i="1"/>
  <c r="J3" i="1"/>
  <c r="J2" i="1"/>
  <c r="H17" i="1"/>
  <c r="H16" i="1"/>
  <c r="H15" i="1"/>
  <c r="H14" i="1"/>
  <c r="H13" i="1"/>
  <c r="H12" i="1"/>
  <c r="H11" i="1"/>
  <c r="H10" i="1"/>
  <c r="H9" i="1"/>
  <c r="H8" i="1"/>
  <c r="H6" i="1"/>
  <c r="H5" i="1"/>
  <c r="H4" i="1"/>
  <c r="H3" i="1"/>
  <c r="H2" i="1"/>
  <c r="F341" i="4" l="1"/>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F2" i="4"/>
  <c r="AK7" i="2" l="1"/>
  <c r="J11" i="2"/>
  <c r="S11" i="2" l="1"/>
  <c r="AB11" i="2" l="1"/>
  <c r="AB10" i="2"/>
  <c r="AB9" i="2"/>
  <c r="AB8" i="2"/>
  <c r="AB7" i="2"/>
  <c r="V11" i="2"/>
  <c r="V10" i="2"/>
  <c r="V9" i="2"/>
  <c r="V8" i="2"/>
  <c r="V7" i="2"/>
  <c r="S10" i="2"/>
  <c r="S9" i="2"/>
  <c r="S8" i="2"/>
  <c r="S7" i="2"/>
  <c r="M11" i="2"/>
  <c r="M10" i="2"/>
  <c r="M9" i="2"/>
  <c r="M8" i="2"/>
  <c r="M7" i="2"/>
  <c r="J10" i="2"/>
  <c r="J9" i="2"/>
  <c r="J8" i="2"/>
  <c r="J7" i="2"/>
  <c r="G10" i="2"/>
  <c r="G9" i="2"/>
  <c r="G8" i="2"/>
  <c r="G7" i="2"/>
  <c r="D3" i="2" l="1"/>
  <c r="D2" i="2"/>
  <c r="D4" i="2"/>
  <c r="D5" i="2"/>
  <c r="D6" i="2"/>
  <c r="D7" i="2"/>
  <c r="D8" i="2"/>
  <c r="D9" i="2"/>
  <c r="D10" i="2"/>
  <c r="D11" i="2"/>
  <c r="D12" i="2"/>
  <c r="B2" i="2"/>
  <c r="B3" i="2"/>
  <c r="B4" i="2"/>
  <c r="B5" i="2"/>
  <c r="AH3" i="2" l="1"/>
  <c r="AH6" i="2"/>
  <c r="AH5" i="2"/>
  <c r="AH4" i="2"/>
  <c r="AH2" i="2"/>
  <c r="AB2" i="2" l="1"/>
  <c r="Y5" i="2"/>
  <c r="S6" i="2"/>
  <c r="L23" i="1"/>
  <c r="AN4" i="2"/>
  <c r="AN3" i="2"/>
  <c r="AN2" i="2"/>
  <c r="AK6" i="2"/>
  <c r="AK5" i="2"/>
  <c r="AK4" i="2"/>
  <c r="AK3" i="2"/>
  <c r="AK2" i="2"/>
  <c r="AE6" i="2"/>
  <c r="AE5" i="2"/>
  <c r="AE4" i="2"/>
  <c r="AE3" i="2"/>
  <c r="AE2" i="2"/>
  <c r="AB6" i="2"/>
  <c r="AB5" i="2"/>
  <c r="AB4" i="2"/>
  <c r="AB3" i="2"/>
  <c r="Y6" i="2"/>
  <c r="M6" i="2"/>
  <c r="M5" i="2"/>
  <c r="M4" i="2"/>
  <c r="M3" i="2"/>
  <c r="M2" i="2"/>
  <c r="J6" i="2"/>
  <c r="J5" i="2"/>
  <c r="J4" i="2"/>
  <c r="J3" i="2"/>
  <c r="J2" i="2"/>
  <c r="G6" i="2"/>
  <c r="G5" i="2"/>
  <c r="G4" i="2"/>
  <c r="G3" i="2"/>
  <c r="G2" i="2"/>
  <c r="AD23" i="1"/>
  <c r="AB23" i="1"/>
  <c r="Z23" i="1"/>
  <c r="X23" i="1"/>
  <c r="V23" i="1"/>
  <c r="H23" i="1"/>
  <c r="J23" i="1"/>
  <c r="AB12" i="2" l="1"/>
  <c r="M12" i="2"/>
  <c r="J12" i="2"/>
  <c r="G12" i="2"/>
  <c r="AE7" i="2"/>
  <c r="AH7" i="2"/>
  <c r="Y2" i="2"/>
  <c r="Y4" i="2"/>
  <c r="T23" i="1"/>
  <c r="Y3" i="2"/>
  <c r="V6" i="2"/>
  <c r="R23" i="1"/>
  <c r="V2" i="2"/>
  <c r="V3" i="2"/>
  <c r="V4" i="2"/>
  <c r="V5" i="2"/>
  <c r="S5" i="2"/>
  <c r="P23" i="1"/>
  <c r="S2" i="2"/>
  <c r="S3" i="2"/>
  <c r="S4" i="2"/>
  <c r="P6" i="2"/>
  <c r="P4" i="2"/>
  <c r="P5" i="2"/>
  <c r="N23" i="1"/>
  <c r="P2" i="2"/>
  <c r="P3" i="2"/>
  <c r="V12" i="2" l="1"/>
  <c r="S12" i="2"/>
  <c r="Y7" i="2"/>
  <c r="P7" i="2"/>
</calcChain>
</file>

<file path=xl/sharedStrings.xml><?xml version="1.0" encoding="utf-8"?>
<sst xmlns="http://schemas.openxmlformats.org/spreadsheetml/2006/main" count="23795" uniqueCount="6099">
  <si>
    <t>Instituição/Empresa</t>
  </si>
  <si>
    <t>Região do Estado</t>
  </si>
  <si>
    <t>1.2 Quais das ações abaixo cumprem esse eixo e o objetivo da presente política (selecione até 5)</t>
  </si>
  <si>
    <t>2.2 Quais das ações abaixo cumprem esse eixo e o objetivo da presente política (selecione até 5)</t>
  </si>
  <si>
    <t>3.2 Quais das ações abaixo cumprem esse eixo e o objetivo da presente política (selecione até 5):</t>
  </si>
  <si>
    <t>4.2 Quais das ações abaixo cumprem esse eixo e o objetivo da presente política (selecione até 5):</t>
  </si>
  <si>
    <t>5.2 Quais das ações abaixo cumprem esse eixo e o objetivo da presente política (selecione até 5):</t>
  </si>
  <si>
    <t>6.2 Quais das ações abaixo cumprem esse eixo e o objetivo da presente política (selecione até 5):</t>
  </si>
  <si>
    <t>7.2 Quais das ações abaixo cumprem esse eixo e o objetivo da presente política (selecione até 5):</t>
  </si>
  <si>
    <t>8.2 Quais das ações abaixo cumprem esse eixo e o objetivo da presente política (selecione até 5):</t>
  </si>
  <si>
    <t>9.2 Quais das ações abaixo cumprem esse eixo e o objetivo da presente política (selecione até 5):</t>
  </si>
  <si>
    <t>10.2 Quais das ações abaixo cumprem esse eixo e o objetivo da presente política (selecione até 5):</t>
  </si>
  <si>
    <t>11.2 Quais das ações abaixo cumprem esse eixo e o objetivo da presente política (selecione até 5):</t>
  </si>
  <si>
    <t>12.2 Quais das ações abaixo cumprem esse eixo e o objetivo da presente política (selecione até 5):</t>
  </si>
  <si>
    <t>Empresas</t>
  </si>
  <si>
    <t xml:space="preserve">Metropolitana </t>
  </si>
  <si>
    <t>Alinhar as instituições de PD&amp;I com a Política Estadual de CT&amp;I por intermédio de apoio de pesquisas orientadas à missão;</t>
  </si>
  <si>
    <t>Ampliar a articulação e a cooperação institucional, nacional e internacional em matéria de CT&amp;I;</t>
  </si>
  <si>
    <t>Alinhar as políticas públicas de educação com as áreas estratégicas e os desafios estaduais e nacionais de CT&amp;I;</t>
  </si>
  <si>
    <t>Construir programas e ações setoriais de digitalização adequados às características específicas no domínio da agropecuária, indústria, turismo e do comércio, tendo em conta a sustentabilidade ambiental.</t>
  </si>
  <si>
    <t>Ampliar as oportunidades de inclusão social das parcelas mais vulneráveis da população paranaense por meio da CT&amp;I;;</t>
  </si>
  <si>
    <t>Ampliação da cooperação internacional com ênfase nas áreas estratégicas para o desenvolvimento do Estado do Paraná.</t>
  </si>
  <si>
    <t>Aperfeiçoar as práticas relativas à proteção da propriedade intelectual, sua divulgação e conexão com o setor produtivo;</t>
  </si>
  <si>
    <t>Apoiar ao avanço tecnológico e às inovações nas empresas e outras organizações públicas e privadas no Estado do Paraná;</t>
  </si>
  <si>
    <t>Conceder benefícios financeiros para iniciativas de inovação nas empresas, reembolsáveis e não reembolsáveis;</t>
  </si>
  <si>
    <t>Aprimorar a oferta de bens e serviços à sociedade através da transformação digital;‬</t>
  </si>
  <si>
    <t>Auxiliar no processo de adequação dos negócios às necessidades e preferências internacionais;</t>
  </si>
  <si>
    <t>Promover capacitações em áreas afins à cultura da inovação, em formatos de educação a distância, digital, presencial, em todos os níveis de ensino e em diferentes áreas do conhecimento, com vistas a novos perfis de formação para os estudantes;</t>
  </si>
  <si>
    <t>ICT</t>
  </si>
  <si>
    <t>Norte Pioneiro</t>
  </si>
  <si>
    <t>Apoiar a cooperação entre empresas, governo e instituições de ciência e tecnologia, em caráter regional, nacional e internacional;</t>
  </si>
  <si>
    <t>Apoiar as atividades de PD&amp;I e a inserção de pesquisadores nas empresas e no governo;</t>
  </si>
  <si>
    <t>Ampliar, diversificar e consolidar a capacidade de pesquisa básica no Estado;</t>
  </si>
  <si>
    <t>Desenvolver mecanismos de compras públicas, encomendas tecnológicas, concursos de CT&amp;I;</t>
  </si>
  <si>
    <t>Apoiar ações para a formação de quadros para atuação em popularização e divulgação da CT&amp;I (técnico, gestão e pesquisa);;</t>
  </si>
  <si>
    <t>Ampliar e fortalecer a internacionalização no ensino e pesquisa em CT&amp;I;;</t>
  </si>
  <si>
    <t>Apoiar e incentivar a integração dos inventores independentes às atividades das ICTs e aos istema produtivo estadual;</t>
  </si>
  <si>
    <t>Atrair instrumentos de fomento e crédito para atividades que envolvam empreendedorismo inovador;</t>
  </si>
  <si>
    <t>Elaborar cartilhas explicativas dos instrumentos de incentivo público à atividade empresarial, facilitando o acesso às informações e aumentando o número de empresas beneficiadas;</t>
  </si>
  <si>
    <t>Aumentar a capacidade estatal para a oferta digital de serviços públicos, assinaturas eletrônicas, governança digital, obtenção de documentos, entre outros;</t>
  </si>
  <si>
    <t>Criar‬ ‭produtos‬ ‭financeiros‬ ‭específicos‬ ‭para‬ ‭facilitar‬ ‭a‬ ‭fase‬ ‭de‬ ‭scale-up‬ ‭por‬ ‭meio‬ ‭do‬ ‭acesso‬ ‭a‬ mercados internacionais;‬</t>
  </si>
  <si>
    <t>Realização de feiras e eventos que promovam a cultura da inovação;‬</t>
  </si>
  <si>
    <t>Estado</t>
  </si>
  <si>
    <t xml:space="preserve">Sudoeste </t>
  </si>
  <si>
    <t>Conectar pesquisadores, linhas de pesquisa, empresas, necessidades públicas e privadas no desenho de soluções inovadoras;</t>
  </si>
  <si>
    <t>Constituir a competência de gestão de projetos de CT&amp;I no âmbito do funcionalismo público estadual, nas empresas, agências de fomento e fundações de amparo;</t>
  </si>
  <si>
    <t>Apoiar ações para a realização de pesquisas sobre popularização e divulgação da CT&amp;I e de Ciência Cidadã a fim de fortalecer a área e subsidiar a tomada de decisão;</t>
  </si>
  <si>
    <t>Ampliar o conhecimento dos resultados e impactos de ações e políticas de ecossistemas maduros de interação da tríplice hélice e de investimentos em pessoas e programas de CT&amp;I;;</t>
  </si>
  <si>
    <t>Capacitar professores e pós-graduandos em temas de propriedade intelectual, transferência de tecnologia, parcerias para desenvolvimento de produtos ou processos inovadores, empreendedorismo inovador com base científica;</t>
  </si>
  <si>
    <t>Atualizar e aperfeiçoar os instrumentos de fomento e crédito para atividades que envolvam o empreendedorismo inovador;</t>
  </si>
  <si>
    <t>Elaborar programas de transformação digital para empresas;</t>
  </si>
  <si>
    <t>Capacitação de recursos humanos para a transformação digital;‬</t>
  </si>
  <si>
    <t>Desenvolver instrumentos de apoio à internacionalização de startups e MPMEs inovadoras, criando uma mentalidade global e facilitando acesso a outros mercados;</t>
  </si>
  <si>
    <t>Realizar‬ ‭concursos‬ ‭de‬‭ ideias ‬‭inovadoras ‬‭para ‬‭resolver ‬‭cases ‬‭reais ‬‭do ‬‭Estado, ‬‭de ‬‭empresas‬‭e/ou‬ inovações‬ ‭em‬ ‭negócios‬ ‭tradicionais,‬ ‭voltados‬ ‭para‬ ‭estudantes‬ ‭e‬ ‭também‬ ‭para‬ ‭trabalhadores‬ paranaenses.</t>
  </si>
  <si>
    <t>Sociedade Civil</t>
  </si>
  <si>
    <t>Oeste</t>
  </si>
  <si>
    <t>Atualizar a legislação para a garantia do compartilhamento de recursos humanos do Estado com empresas para realização de atividades de PD&amp;I;</t>
  </si>
  <si>
    <t>Criar incentivos econômicos, financeiros, fiscais e outros para a inclusão de empresas em ambientes promotores de inovação;</t>
  </si>
  <si>
    <t>Formar recursos humanos nas áreas de ciência, pesquisa, tecnologia e inovação, inclusive por meio de apoio às atividades de extensão.</t>
  </si>
  <si>
    <t>Investir em espaços públicos inteligentes, coworkins, laboratórios de pesquisa, centros tecnológicos, redes wi-fi públicas de alta performance;</t>
  </si>
  <si>
    <t>Apoiar o fortalecimento de espaços de divulgação científica e de inovação como centros e museus de ciências, de inovação, planetários, herbários e afins;;</t>
  </si>
  <si>
    <t>Apoiar a internacionalização de instituições públicas e privadas paranaenses que atuam na área de CT&amp;I;;</t>
  </si>
  <si>
    <t>Constituir fóruns de integração de políticas de CT&amp;I com os diversos agentes e atores;</t>
  </si>
  <si>
    <t>Capacitação de recursos humanos para a inovação;</t>
  </si>
  <si>
    <t>Estimular a inserção de pesquisadores em empresas privadas, através de programas de concessão de bolsas;</t>
  </si>
  <si>
    <t>Desenvolver um portal público com possibilidade de agendamentos para solicitação de documentos, solicitação de boletim escolar, delegacia virtual, antecedentes, obtenção de carteira de identidade, e acesso à programas sociais e de inclusão.</t>
  </si>
  <si>
    <t>Mapeamento de oportunidades de mercado em outros países;‬</t>
  </si>
  <si>
    <t xml:space="preserve">Noroeste </t>
  </si>
  <si>
    <t>Conceder de subvenção financeira a projetos de PD&amp;I;</t>
  </si>
  <si>
    <t>Definir estratégias para estímulo da constituição, expansão e internacionalização de redes temáticas de pesquisa com trilhas para sua destinação econômica;</t>
  </si>
  <si>
    <t>Fortalecer a cooperação com órgãos e entidades públicos e com entidades privadas, inclusive para o compartilhamento de recursos humanos especializados e a capacidade instalada, para a execução de projetos de PD&amp;I;</t>
  </si>
  <si>
    <t>Promover a sinergia territorial das ICTs com agentes privados e da sociedade civil para aprofundar a colaboração e coesão das ações em CT&amp;I em áreas estratégicas;;</t>
  </si>
  <si>
    <t>Apoiar o fortalecimento de meios de comunicação pública da ciência como portais, canais de vídeos, sites, jornais e projetos desenvolvidos no âmbito das ICTs.</t>
  </si>
  <si>
    <t>Apoiar a produção científica paranaense indexada em publicações internacionais;</t>
  </si>
  <si>
    <t>Criar incentivos para que as IEES se integrem e executem programas, projetos e ações voltadas para a população com vistas a emancipação social e a integração regional solidária em articulação com a formação científica e pedagógica de seus estudantes;</t>
  </si>
  <si>
    <t>Lançar prêmios tecnológicos para empresas sediadas no Estado;</t>
  </si>
  <si>
    <t>Digitalizar ‬‭serviços ‬‭públicos ‬‭visando ‬‭o ‬‭menor‬ ‭tempo ‬‭para ‬‭o‬ ‭atendimento ‬‭e ‬‭a ‬‭melhoria‬ ‭da ‬‭qualidade‬ de vida dos cidadãos;‬</t>
  </si>
  <si>
    <t>Participação efetiva nas políticas nacionais de desenvolvimento econômico, científico, tecnológico e de inovação na implementação dos respectivos planos, programas e projetos de interesse estadual;</t>
  </si>
  <si>
    <t xml:space="preserve">Centro Oriental </t>
  </si>
  <si>
    <t>Criar programas para graduandos, mestrandos e doutorandos se capacitarem na proteção de suas pesquisas e oferta das mesmas para a solução de problemas locais, regionais, nacionais e internacionais;</t>
  </si>
  <si>
    <t>Desenhar políticas públicas específicas para a atuação dos inventores independentes e a criação, absorção, difusão e transferência de tecnologia;</t>
  </si>
  <si>
    <t>Incentivar a participação em eventos de outros Estados e países para conhecimento de iniciativas e ações que podem ser replicadas;</t>
  </si>
  <si>
    <t>Buscar parcerias internacionais para o desenvolvimento de atividades de CT&amp;I, troca de experiências e captação de recursos;</t>
  </si>
  <si>
    <t>Apoiar de todas as formas admitidas a participação de pesquisadores paranaenses em redes de pesquisa internacionais;;</t>
  </si>
  <si>
    <t>Desenvolver um programa de doutores empreendedores, incentivando que doutorandos transformem ideias inovadoras em empreendimentos sustentáveis, de forma a levar conhecimento e tecnologias geradas nas universidades e centros de pesquisa para o mercado;</t>
  </si>
  <si>
    <t>Contribuir com o setor empresarial na melhoria da competitividade e na adoção de estratégias de desenvolvimento e adoção de tecnologias e processos inovadores;</t>
  </si>
  <si>
    <t>Prever investimentos em pesquisa, desenvolvimento e inovação em contratos de concessão de serviços públicos e regulações setoriais.</t>
  </si>
  <si>
    <t>Expandir a utilização de TICs na prestação de serviços públicos do Estado;‬</t>
  </si>
  <si>
    <t>Utilizar‬‭ TICs‬‭ nos‬‭ processos‬‭ estatais‬‭ de‬‭ certificação‬‭ e‬‭ documentação‬‭ para‬‭ internacionalização‬‭ dos‬ negócios;‬</t>
  </si>
  <si>
    <t>Criar um sistema digital que conecte recursos humanos, capacidade instalada, especialidades dos pesquisadores e Institutos de Pesquisas e Inovação às demandas sociais e de mercado;</t>
  </si>
  <si>
    <t>Desenvolver o sistema de parques tecnológicos e ambientes de inovação do Estado;</t>
  </si>
  <si>
    <t>Inserir a educação básica no Sistema Estadual de CT&amp;I e considerar seus atores como operadores de CT&amp;I;</t>
  </si>
  <si>
    <t>Contribuir para promoção, participação e apropriação do conhecimento científico, tecnológico e inovador pela população em geral;;</t>
  </si>
  <si>
    <t>Atrair pesquisadores estrangeiros com programas de desenvolvimento conjunto;;</t>
  </si>
  <si>
    <t>Estruturar os Núcleos de Inovação Tecnológica/Agências de Inovação das IEES para atenderem as atribuições da</t>
  </si>
  <si>
    <t>Criar programas de empreendedorismo inovador que diminuam as brechas sociais, territoriais e de gênero.</t>
  </si>
  <si>
    <t>Promover ações de Apoio Direto à Inovação destinadas ao atendimento de prioridades estaduais de interesse estratégico;</t>
  </si>
  <si>
    <t>Identificar os sistemas informatizados e apresentar um diagnóstico sobre os processos e as soluções tecnológicas utilizadas pela administração direta e indireta;</t>
  </si>
  <si>
    <t>Desenvolver aptidões individuais para o empreendedorismo de alta densidade tecnológica nos estudantes das universidades públicas, desde a graduação;</t>
  </si>
  <si>
    <t>Desenvolver, implementar e manter um sistema de informações, comunicação e disseminação do conhecimento em ciência, tecnologia e inovação;</t>
  </si>
  <si>
    <t>Manejar novos instrumentos jurídicos de contratação contidos no Marco Legal de Ciência, Tecnologia e Inovação;</t>
  </si>
  <si>
    <t>Desenvolver ações de comunicação pública da ciência e tecnologia com processos multimidiáticos e dialógicos com a população, incluindo audiências para além do público escolar;;</t>
  </si>
  <si>
    <t>Criação de novos modelos de interação internacional;;</t>
  </si>
  <si>
    <t>Fomentar o relacionamento entre pesquisadores de universidades e ICTs do Estado com empresas através de projetos e programas para solução de problemas, transferência de tecnologia, compartilhamento de recursos humanos e de laboratórios;</t>
  </si>
  <si>
    <t>Criar programas para apoiar a transformação de ideias em projetos bem sucedidos e sustentáveis;</t>
  </si>
  <si>
    <t>Qualificar profissionais especializados para atuarem na área de execução de projetos de inovação no ambiente empresarial;</t>
  </si>
  <si>
    <t>Revisar‬ ‭processos‬ ‭de‬ ‭trabalho ‬‭no ‬‭âmbito ‬‭da ‬‭administração ‬‭direta‬ ‭e ‬‭indireta ‬‭do ‬‭Estado‬‭ visando‬‭ à‬ simplificação e desburocratização da ação pública;‬</t>
  </si>
  <si>
    <t>Desenvolver linhas de crédito voltadas ao avanço tecnológico e às inovações nas empresas e em outras organizações públicas e privadas no Estado do Paraná;</t>
  </si>
  <si>
    <t>Estimular a implantação de laboratórios multiusuários;</t>
  </si>
  <si>
    <t>Promover a abordagem mais consistente dos conteúdos de ciências, tecnologia, engenharia e matemática na formação em todos os níveis;</t>
  </si>
  <si>
    <t>Desenvolver metodologias de ensino não formais;;</t>
  </si>
  <si>
    <t>Criar programa de bolsas de estudo no exterior para alunos e professores paranaenses;;</t>
  </si>
  <si>
    <t>Ofertar programas de licença empreendedora para estudantes e professores das universidades estaduais paranaenses;</t>
  </si>
  <si>
    <t>Desenvolver programas de fomento à inovação e ao empreendedorismo com foco na redução das desigualdades regionais e respeitadas as vocações das regiões paranaenses;</t>
  </si>
  <si>
    <t>Regulamentar a concessão de bônus tecnológico;</t>
  </si>
  <si>
    <t>Desenvolver nas escolas aptidões individuais para o empreendedorismo e para a pesquisa científica;</t>
  </si>
  <si>
    <t>Estimular a inovação no setor público e privado, a constituição e a manutenção de parques, os arranjos Produtivos Locais (APLs), os polos e arranjos tecnológicos, os distritos industriais e os demais ambientes promotores da inovação;</t>
  </si>
  <si>
    <t>Promover a mobilidade internacional como parte integrante da carreira de profissionais de PD&amp;I;</t>
  </si>
  <si>
    <t>Enfatizar ações e atividades que valorizem a criatividade, a experimentação, a interdisciplinaridade, a transdisciplinaridade e o empreendedorismo nas escolas e universidades;;</t>
  </si>
  <si>
    <t>Elaborar manuais, cartilhas e instrumentos similares para orientar as ações internacionais dos órgãos e das entidades da Administração Pública Estadual no que tange à celebração de protocolos, convênios e contratos internacionais;;</t>
  </si>
  <si>
    <t>Regulamentar licenças de pesquisadores públicos e docentes das universidades estaduais para constituir empresa ou colaborar com empresa cujos objetivos envolvam a aplicação de inovação;</t>
  </si>
  <si>
    <t>Estabelecer um conjunto de programas e ações escaláveis para adigitalização básica de MPMEs no Estado do Paraná;</t>
  </si>
  <si>
    <t>Utilizar a encomenda tecnológica como mecanismo de resolução de desafios da administração pública;</t>
  </si>
  <si>
    <t>Impulsionar a inovação disruptiva;</t>
  </si>
  <si>
    <t>Facilitar a transferência de conhecimento por meio de ações que eliminem as barreiras existentes entre os diferentes atores nas esferas pública e privada, com consequente ampliação da divulgação e comunicação da PD&amp;I junto à sociedade;</t>
  </si>
  <si>
    <t>Qualificar de maneira continuada e valorizar os profissionais dedicados à gestão do Sistema Paranaense de CT&amp;I, inclusive os que atuam nos Núcleos de Inovação Tecnológica das ICTs públicas;</t>
  </si>
  <si>
    <t>Estabelecer conexões interdisciplinares e pluriversidade de saberes;</t>
  </si>
  <si>
    <t>Estimular a constituição, a expansão e a internacionalização de redes temáticas e interdisciplinares de pesquisa;;</t>
  </si>
  <si>
    <t>Tornar as universidades paranaenses motores vitais da inovação;</t>
  </si>
  <si>
    <t>Estimular a cultura empreendedora, em especial entre os jovens;</t>
  </si>
  <si>
    <t>Utilizar o poder de compra do Estado para estimular empresas inovadoras;</t>
  </si>
  <si>
    <t>Promover a simplificação de procedimentos para gestão de projetos de ciência, tecnologia e inovação;</t>
  </si>
  <si>
    <t>Fortalecer a cooperação com órgãos e entidades públicos e com entidade privadas, inclusive para o compartilhamento de recursos humanos especializados e capacidade instalada, para execução de projetos de PD&amp;</t>
  </si>
  <si>
    <t>Realizar concursos de invenções e regulamentar o investimento de capital semente estatal como forma de apoio ao empreendedorismo inovador de alto impacto;</t>
  </si>
  <si>
    <t>Estabelecer parcerias em atividades de popularização e divulgação da CT&amp;I com órgãos públicos, entidades de CT&amp;I, empresas, universidades e instituições de pesquisa, entre outras;;</t>
  </si>
  <si>
    <t>Fomentar à cooperação entre empresas, governo e instituições de ciência e tecnologia, em caráter regional, nacional e internacional;;</t>
  </si>
  <si>
    <t>Estimular e apoiar a constituição, consolidação e expansão de ambientes promotores de inovação nas suas dimensões ecossistemas de inovação e mecanismos de geração de empreendimentos;</t>
  </si>
  <si>
    <t>Promover políticas setoriais de PD&amp;I por meio de ações orientadas para objetivos estratégicos;</t>
  </si>
  <si>
    <t>Garantir a ampliação, regularidade e perenidade dos financiamentos e investimentos em CT&amp;I;</t>
  </si>
  <si>
    <t>Utilizar compras públicas como indutoras de inovação, a partir da capacitação dos agentes públicos no Marco Legal de Ciência, Tecnologia e Inovação;</t>
  </si>
  <si>
    <t>Estimular a participação de grupos de áreas urbanas e periferias, áreas rurais, comunidades tradicionais, pessoas com deficiência, idosos, entre outros, em atividades de CT&amp;I;</t>
  </si>
  <si>
    <t>Fomentar a utilização de práticas educacionais que estimulem a cultura da internacionalização do conhecimento, incorporando técnicas e práticas de excelência em todos os níveis de educação;;</t>
  </si>
  <si>
    <t>Expandir o empreendedorismo social de base inovadora, apoiando processos que gerem a inclusão de jovens, mulheres, negros, indígenas e LGBT+ no mercado no desenvolvimento de suas potencialidades;</t>
  </si>
  <si>
    <t>Realizar uma gestão da CT&amp;I orientada à avaliação de resultados;</t>
  </si>
  <si>
    <t>Harmonizar as práticas e a legislação relativas à CT&amp;I</t>
  </si>
  <si>
    <t>Estimular a participação de jovens, em especial meninas, em atividades de CT&amp;I;;</t>
  </si>
  <si>
    <t>Fomentar a visibilidade da pesquisa e da produção de conhecimento e de inovação de pesquisadores paranaenses, seja por meio de publicações em revistas de impacto internacional e (ou) por meio da projeção e impacto nos rankings internacionais;;</t>
  </si>
  <si>
    <t>Financiar incubadoras e aceleradoras em empresas com base tecnológica;</t>
  </si>
  <si>
    <t>Tornar comum a utilização da capacidade técnico-científica instalada para a solução de problemas do Estado e da sociedade;</t>
  </si>
  <si>
    <t>Implementar e fortalecer os Centros de Excelência em áreas estratégicas para o Estado.</t>
  </si>
  <si>
    <t>Estimular a realização de atividades de popularização e divulgação da CT&amp;I em ações de inclusão social para fins de redução das desigualdades;;</t>
  </si>
  <si>
    <t>Fomentar, manter e investir em equipamentos e infraestruturas necessários para liderar avanços científicos e tecnológicos de ponta;;</t>
  </si>
  <si>
    <t>Fomentar o capital empreendedor em projetos de CT&amp;I no Paraná;</t>
  </si>
  <si>
    <t>Tratar com prioridade a pesquisa científica básica e aplicada, tendo em vista o bem público e o progresso da ciência, da tecnologia e da inovação e o desenvolvimento econômico e social sustentável do Estado;</t>
  </si>
  <si>
    <t>Promover a implementação do Marco Legal de CT&amp;I;</t>
  </si>
  <si>
    <t>Financiar feiras de ciências nas escolas;;</t>
  </si>
  <si>
    <t>Gerar novos modelos de gestão, de ensino, de pesquisa, de inovação e de cooperação e interação que projetem e executem ações de internacionalização;;</t>
  </si>
  <si>
    <t>Impulsionar a inovação disruptiva e o empreendedorismo no campo digital para MPMEs, possibilitando que startups aproveitem as oportunidades do mercado regional e fortaleçam a competitividade paranaense nas áreas estratégicas;</t>
  </si>
  <si>
    <t>Promover a interação entre a ciência, a cultura e a arte, com valorização dos aspectos humanísticos e da história da ciência;;</t>
  </si>
  <si>
    <t>Incentivar a aproximação do Sistema Estadual de CT&amp;I de sistemas internacionais de CT&amp;I;</t>
  </si>
  <si>
    <t>Patrocinar políticas públicas que favorecem empreendimentos inovadores que gerem soluções para problemas ambientais;</t>
  </si>
  <si>
    <t>Realizar ações de compliance e integridade entre os órgãos do Estado para a aplicação do Marco Legal de Ciência, Tecnologia e Inovação;</t>
  </si>
  <si>
    <t>Promover a melhoria e a atualização das práticas de divulgação de CT&amp;I, afim de contribuir por meio da educação não formal com o ensino de ciências;;</t>
  </si>
  <si>
    <t>Incentivar a mobilidade de pesquisadores, colaboração física e virtual entre instituições paranaenses e internacionais, participação em organizações internacionais de pesquisa, desenvolvimento e inovação;;</t>
  </si>
  <si>
    <t>Utilizar o poder de compra do Estado para fomentar o empreendedorismo inovador e a inovação;</t>
  </si>
  <si>
    <t>Regulamentar as modalidades de fomento previstas na &lt;a href="https://www.legislacao.pr.gov.br/legislacao/pesquisarAto.do?action=exibir&amp;codAto=246931&amp;indice=1&amp;totalRegistros=1&amp;dt=4.3.2023.12.38.45.717" target="_blank"&gt;Lei de Inovação&lt;/a&gt;;</t>
  </si>
  <si>
    <t>Respeitar e valorizar os conhecimentos populares e tradicionais em as relações com CT&amp;I;</t>
  </si>
  <si>
    <t>Induzir e fomentar a institucionalização e a consolidação de uma Cultura de Internacionalização no Sistema Estadual de Ensino Superior;;</t>
  </si>
  <si>
    <t>Utilizar as compras públicas como indutoras de inovação, a partir da capacitação dos agentes públicos no Marco Legal de Ciência, Tecnologia e Inovação;</t>
  </si>
  <si>
    <t>Trazer para o Estado mostras itinerantes com assuntos pertinentes à popularização da CT&amp;I;;</t>
  </si>
  <si>
    <t>Possibilitar gestores e pesquisadores vivenciar novas experiências de interação e desenvolvimento, apropriando-se de visões mais amplas e sem fronteiras, para melhores tomadas de decisão em investimentos futuros em suas organizações;;</t>
  </si>
  <si>
    <t>Treinamento de gestores para sensibilização da importância das ações de internacionalização, de pesquisa aplicada, de relacionamento com o setor empresarial e governo;;</t>
  </si>
  <si>
    <t>total</t>
  </si>
  <si>
    <t>Demais R.</t>
  </si>
  <si>
    <t>Virtualização da infraestrutura de CT&amp;I</t>
  </si>
  <si>
    <t>Litoral</t>
  </si>
  <si>
    <t>Centro Sul</t>
  </si>
  <si>
    <t>Sudeste</t>
  </si>
  <si>
    <t>Fomentar, manter e investir em equipamentos e infraestruturas necessários para liderar avanços científicos e tecnológicos de ponta</t>
  </si>
  <si>
    <t xml:space="preserve">Norte Central </t>
  </si>
  <si>
    <t>Centro Ocidental</t>
  </si>
  <si>
    <t>Centro Oriental</t>
  </si>
  <si>
    <t>Curitiba</t>
  </si>
  <si>
    <t>Bandeirantes</t>
  </si>
  <si>
    <t>Pato Branco</t>
  </si>
  <si>
    <t>Quatro Pontes</t>
  </si>
  <si>
    <t>Paranavaí</t>
  </si>
  <si>
    <t>Cascavel</t>
  </si>
  <si>
    <t>Lapa</t>
  </si>
  <si>
    <t>Ponta Grossa</t>
  </si>
  <si>
    <t>Fazenda Rio Grande</t>
  </si>
  <si>
    <t>Jacarezinho</t>
  </si>
  <si>
    <t>Toledo</t>
  </si>
  <si>
    <t>Marechal Cândido Rondon</t>
  </si>
  <si>
    <t>Maringá</t>
  </si>
  <si>
    <t>Londrina</t>
  </si>
  <si>
    <t>Ibiporã</t>
  </si>
  <si>
    <t>Mandirituba</t>
  </si>
  <si>
    <t>Palmas</t>
  </si>
  <si>
    <t>Matinhos</t>
  </si>
  <si>
    <t>Piraquara</t>
  </si>
  <si>
    <t>Guarapuava</t>
  </si>
  <si>
    <t>Floresta</t>
  </si>
  <si>
    <t>São José dos Pinhais</t>
  </si>
  <si>
    <t>Cornélio Procópio</t>
  </si>
  <si>
    <t>Foz do Iguaçu</t>
  </si>
  <si>
    <t>Pinhais</t>
  </si>
  <si>
    <t>Pontal do Paraná</t>
  </si>
  <si>
    <t>São Miguel do Iguaçu</t>
  </si>
  <si>
    <t>Medianeira</t>
  </si>
  <si>
    <t>Paranaguá</t>
  </si>
  <si>
    <t>Francisco Beltrão</t>
  </si>
  <si>
    <t>Dois Vizinhos</t>
  </si>
  <si>
    <t>Goioerê</t>
  </si>
  <si>
    <t>Campo Mourão</t>
  </si>
  <si>
    <t>Cambé</t>
  </si>
  <si>
    <t>Irati</t>
  </si>
  <si>
    <t>Ivaiporã</t>
  </si>
  <si>
    <t>Peabiru</t>
  </si>
  <si>
    <t>Bocaiúva do Sul</t>
  </si>
  <si>
    <t>Arapongas</t>
  </si>
  <si>
    <t>Umuarama</t>
  </si>
  <si>
    <t>Apucarana</t>
  </si>
  <si>
    <t>Abatiá</t>
  </si>
  <si>
    <t>Santo Antônio da Platina</t>
  </si>
  <si>
    <t>Colorado</t>
  </si>
  <si>
    <t>Cidade</t>
  </si>
  <si>
    <t>Qt. Instituições</t>
  </si>
  <si>
    <t>Qt.Cidade</t>
  </si>
  <si>
    <t>Qt.Região</t>
  </si>
  <si>
    <t>Qt.1.2</t>
  </si>
  <si>
    <t>Qt.2.2</t>
  </si>
  <si>
    <t>Qt3.2</t>
  </si>
  <si>
    <t>Qt4.2</t>
  </si>
  <si>
    <t>Qt.5.2</t>
  </si>
  <si>
    <t>Qt.6.2</t>
  </si>
  <si>
    <t>Qt.7.2</t>
  </si>
  <si>
    <t>Qt.8.2</t>
  </si>
  <si>
    <t>Qt.9.2</t>
  </si>
  <si>
    <t>Qt.10.2</t>
  </si>
  <si>
    <t>Qt.11.2</t>
  </si>
  <si>
    <t>Qt.12.2</t>
  </si>
  <si>
    <t>Tipo</t>
  </si>
  <si>
    <t>HILAB</t>
  </si>
  <si>
    <t>Empresa</t>
  </si>
  <si>
    <t>Metropolitana</t>
  </si>
  <si>
    <t>Apoiar a cooperação entre empresas, governo e instituições de ciência e tecnologia, em caráter regional, nacional e internacional</t>
  </si>
  <si>
    <t>Fortalecer a cooperação com órgãos e entidades públicos e com entidade privadas, inclusive para o compartilhamento de recursos humanos especializados e capacidade instalada, para execução de projetos de PD&amp;I</t>
  </si>
  <si>
    <t>Qualificar de maneira continuada e valorizar os profissionais dedicados à gestão do Sistema Paranaense de CT&amp;I, inclusive os que atuam nos Núcleos de Inovação Tecnológica das ICTs públicas</t>
  </si>
  <si>
    <t>Promover a melhoria e a atualização das práticas de divulgação de CT&amp;I, afim de contribuir por meio da educação não formal com o ensino de ciências</t>
  </si>
  <si>
    <t>Ampliar e fortalecer a internacionalização no ensino e pesquisa em CT&amp;I</t>
  </si>
  <si>
    <t>Tornar as universidades paranaenses motores vitais da inovação</t>
  </si>
  <si>
    <t>Estimular a cultura empreendedora, em especial entre os jovens</t>
  </si>
  <si>
    <t>Estimular a inserção de pesquisadores em empresas privadas, através de programas de concessão de bolsas</t>
  </si>
  <si>
    <t>Expandir a utilização de TICs na prestação de serviços públicos do Estado</t>
  </si>
  <si>
    <t>Criar‬ ‭produtos‬ ‭financeiros‬ ‭específicos‬ ‭para‬ ‭facilitar‬ ‭a‬ ‭fase‬ ‭de‬ ‭scale-up‬ ‭por‬ ‭meio‬ ‭do‬ ‭acesso‬ ‭a‬ mercados internacionais</t>
  </si>
  <si>
    <t>Realização de feiras e eventos que promovam a cultura da inovação</t>
  </si>
  <si>
    <t>UENP</t>
  </si>
  <si>
    <t>Desenvolver linhas de crédito voltadas ao avanço tecnológico e às inovações nas empresas e em outras organizações públicas e privadas no Estado do Paraná</t>
  </si>
  <si>
    <t>Fortalecer a cooperação com órgãos e entidades públicos e com entidades privadas, inclusive para o compartilhamento de recursos humanos especializados e a capacidade instalada, para a execução de projetos de PD&amp;I</t>
  </si>
  <si>
    <t>Induzir e fomentar a institucionalização e a consolidação de uma Cultura de Internacionalização no Sistema Estadual de Ensino Superior</t>
  </si>
  <si>
    <t>Criar programas para apoiar a transformação de ideias em projetos bem sucedidos e sustentáveis</t>
  </si>
  <si>
    <t>Conceder benefícios financeiros para iniciativas de inovação nas empresas, reembolsáveis e não reembolsáveis</t>
  </si>
  <si>
    <t>Identificar os sistemas informatizados e apresentar um diagnóstico sobre os processos e as soluções tecnológicas utilizadas pela administração direta e indireta</t>
  </si>
  <si>
    <t>Desenvolver instrumentos de apoio à internacionalização de startups e MPMEs inovadoras, criando uma mentalidade global e facilitando acesso a outros mercados</t>
  </si>
  <si>
    <t>ITEC PB</t>
  </si>
  <si>
    <t>Sudoeste</t>
  </si>
  <si>
    <t>Conceder de subvenção financeira a projetos de PD&amp;I</t>
  </si>
  <si>
    <t>Garantir a ampliação, regularidade e perenidade dos financiamentos e investimentos em CT&amp;I</t>
  </si>
  <si>
    <t>Investir em espaços públicos inteligentes, coworkins, laboratórios de pesquisa, centros tecnológicos, redes wi-fi públicas de alta performance</t>
  </si>
  <si>
    <t>Contribuir para promoção, participação e apropriação do conhecimento científico, tecnológico e inovador pela população em geral</t>
  </si>
  <si>
    <t>Capacitação de recursos humanos para a transformação digital</t>
  </si>
  <si>
    <t>Criar produtos financeiros específicos para facilitar a fase de scale-up por meio do acesso a mercados internacionais</t>
  </si>
  <si>
    <t>Instituto nacional de propriedade industrial</t>
  </si>
  <si>
    <t>Desenvolver, implementar e manter um sistema de informações, comunicação e disseminação do conhecimento em ciência, tecnologia e inovação</t>
  </si>
  <si>
    <t>Incentivar a participação em eventos de outros Estados e países para conhecimento de iniciativas e ações que podem ser replicadas</t>
  </si>
  <si>
    <t>Ampliar as oportunidades de inclusão social das parcelas mais vulneráveis da população paranaense por meio da CT&amp;I</t>
  </si>
  <si>
    <t>Promover ações de Apoio Direto à Inovação destinadas ao atendimento de prioridades estaduais de interesse estratégico</t>
  </si>
  <si>
    <t>Participação efetiva nas políticas nacionais de desenvolvimento econômico, científico, tecnológico e de inovação na implementação dos respectivos planos, programas e projetos de interesse estadual</t>
  </si>
  <si>
    <t>MUNICIPIO DE QUATRO PONTES</t>
  </si>
  <si>
    <t>Utilizar compras públicas como indutoras de inovação, a partir da capacitação dos agentes públicos no Marco Legal de Ciência, Tecnologia e Inovação</t>
  </si>
  <si>
    <t>Promover a sinergia territorial das ICTs com agentes privados e da sociedade civil para aprofundar a colaboração e coesão das ações em CT&amp;I em áreas estratégicas</t>
  </si>
  <si>
    <t>Fomentar a utilização de práticas educacionais que estimulem a cultura da internacionalização do conhecimento, incorporando técnicas e práticas de excelência em todos os níveis de educação</t>
  </si>
  <si>
    <t>Elaborar cartilhas explicativas dos instrumentos de incentivo público à atividade empresarial, facilitando o acesso às informações e aumentando o número de empresas beneficiadas</t>
  </si>
  <si>
    <t>Grupo Educacional FATECIE</t>
  </si>
  <si>
    <t>Noroeste</t>
  </si>
  <si>
    <t>Estimular a implantação de laboratórios multiusuários</t>
  </si>
  <si>
    <t>Enfatizar ações e atividades que valorizem a criatividade, a experimentação, a interdisciplinaridade, a transdisciplinaridade e o empreendedorismo nas escolas e universidades</t>
  </si>
  <si>
    <t>Criar incentivos para que as IEES se integrem e executem programas, projetos e ações voltadas para a população com vistas a emancipação social e a integração regional solidária em articulação com a formação científica e pedagógica de seus estudantes</t>
  </si>
  <si>
    <t>Apoiar ao avanço tecnológico e às inovações nas empresas e outras organizações públicas e privadas no Estado do Paraná</t>
  </si>
  <si>
    <t>Promover capacitações em áreas afins à cultura da inovação, em formatos de educação a distância, digital, presencial, em todos os níveis de ensino e em diferentes áreas do conhecimento, com vistas a novos perfis de formação para os estudantes</t>
  </si>
  <si>
    <t>Mineralle Science Ltda</t>
  </si>
  <si>
    <t>Promover a interação entre a ciência, a cultura e a arte, com valorização dos aspectos humanísticos e da história da ciência</t>
  </si>
  <si>
    <t>Parque Tecnológico Saber Tec</t>
  </si>
  <si>
    <t>Fomentar o relacionamento entre pesquisadores de universidades e ICTs do Estado com empresas através de projetos e programas para solução de problemas, transferência de tecnologia, compartilhamento de recursos humanos e de laboratórios</t>
  </si>
  <si>
    <t>Instituto de Desenvolvimento Rural do Paraná - IDR-Paraná</t>
  </si>
  <si>
    <t>Centro-Oriental</t>
  </si>
  <si>
    <t>Apoiar a internacionalização de instituições públicas e privadas paranaenses que atuam na área de CT&amp;I</t>
  </si>
  <si>
    <t>Revisar processos de trabalho no âmbito da administração direta e indireta do Estado visando à simplificação e desburocratização da ação pública</t>
  </si>
  <si>
    <t>Espaço Maker Capocu Secretaria Municipal de Educação Fazenda Rio Grande - Pr</t>
  </si>
  <si>
    <t>EPR Comunicação (RTVE-PR)</t>
  </si>
  <si>
    <t>Coora AI</t>
  </si>
  <si>
    <t>Utilizar as compras públicas como indutoras de inovação, a partir da capacitação dos agentes públicos no Marco Legal de Ciência, Tecnologia e Inovação</t>
  </si>
  <si>
    <t>Promover a mobilidade internacional como parte integrante da carreira de profissionais de PD&amp;I</t>
  </si>
  <si>
    <t>Instituto Federal do Paraná</t>
  </si>
  <si>
    <t>Constituir a competência de gestão de projetos de CT&amp;I no âmbito do funcionalismo público estadual, nas empresas, agências de fomento e fundações de amparo</t>
  </si>
  <si>
    <t>Qualificar profissionais especializados para atuarem na área de execução de projetos de inovação no ambiente empresarial</t>
  </si>
  <si>
    <t>i9+ Baterias e energias</t>
  </si>
  <si>
    <t>Desenvolver aptidões individuais para o empreendedorismo de alta densidade tecnológica nos estudantes das universidades públicas, desde a graduação</t>
  </si>
  <si>
    <t>Atytude Consultoria</t>
  </si>
  <si>
    <t>Manejar novos instrumentos jurídicos de contratação contidos no Marco Legal de Ciência, Tecnologia e Inovação</t>
  </si>
  <si>
    <t>Apoiar o fortalecimento de espaços de divulgação científica e de inovação como centros e museus de ciências, de inovação, planetários, herbários e afins</t>
  </si>
  <si>
    <t>Estimular a constituição, a expansão e a internacionalização de redes temáticas e interdisciplinares de pesquisa</t>
  </si>
  <si>
    <t>SEED/PR</t>
  </si>
  <si>
    <t>Definir estratégias para estímulo da constituição, expansão e internacionalização de redes temáticas de pesquisa com trilhas para sua destinação econômica</t>
  </si>
  <si>
    <t>Apoiar e incentivar a integração dos inventores independentes às atividades das ICTs e aos istema produtivo estadual</t>
  </si>
  <si>
    <t>Prefeitura Toledo</t>
  </si>
  <si>
    <t>Realizar concursos de invenções e regulamentar o investimento de capital semente estatal como forma de apoio ao empreendedorismo inovador de alto impacto</t>
  </si>
  <si>
    <t>Financiar feiras de ciências nas escolas</t>
  </si>
  <si>
    <t>Fomentar a visibilidade da pesquisa e da produção de conhecimento e de inovação de pesquisadores paranaenses, seja por meio de publicações em revistas de impacto internacional e (ou) por meio da projeção e impacto nos rankings internacionais</t>
  </si>
  <si>
    <t>Capacitar professores e pós-graduandos em temas de propriedade intelectual, transferência de tecnologia, parcerias para desenvolvimento de produtos ou processos inovadores, empreendedorismo inovador com base científica</t>
  </si>
  <si>
    <t>Capacitação de recursos humanos para a inovação</t>
  </si>
  <si>
    <t>unioeste</t>
  </si>
  <si>
    <t>Criar programas para graduandos, mestrandos e doutorandos se capacitarem na proteção de suas pesquisas e oferta das mesmas para a solução de problemas locais, regionais, nacionais e internacionais</t>
  </si>
  <si>
    <t>Universidade Estadual de Maringá</t>
  </si>
  <si>
    <t>Norte Central</t>
  </si>
  <si>
    <t>Desenvolver nas escolas aptidões individuais para o empreendedorismo e para a pesquisa científica</t>
  </si>
  <si>
    <t>Desenvolver um programa de doutores empreendedores, incentivando que doutorandos transformem ideias inovadoras em empreendimentos sustentáveis, de forma a levar conhecimento e tecnologias geradas nas universidades e centros de pesquisa para o mercado</t>
  </si>
  <si>
    <t>MEI</t>
  </si>
  <si>
    <t>Digitalizar serviços públicos visando o menor tempo para o atendimento e a melhoria da qualidade de vida dos cidadãos</t>
  </si>
  <si>
    <t>Fórum Desenvolve Londrina</t>
  </si>
  <si>
    <t>Utilizar o poder de compra do Estado para fomentar o empreendedorismo inovador e a inovação</t>
  </si>
  <si>
    <t>CEEBJA Dr. Francisco G. Beltrão</t>
  </si>
  <si>
    <t>Secretaria Estadual de Educação</t>
  </si>
  <si>
    <t>Ofertar programas de licença empreendedora para estudantes e professores das universidades estaduais paranaenses</t>
  </si>
  <si>
    <t>APAE DE PALMAS</t>
  </si>
  <si>
    <t>Desenvolver metodologias de ensino não formais</t>
  </si>
  <si>
    <t>CELEPAR</t>
  </si>
  <si>
    <t>SESA;CEMEPAR</t>
  </si>
  <si>
    <t>Biopark Parque Tecnológico</t>
  </si>
  <si>
    <t>Mapeamento de oportunidades de mercado em outros países</t>
  </si>
  <si>
    <t>SETI/Pr</t>
  </si>
  <si>
    <t>Valid S.A.</t>
  </si>
  <si>
    <t>Regulamentar as modalidades de fomento previstas na &lt;a href="https://www.legislacao.pr.gov.br/legislacao/pesquisarAto.do?action=exibir&amp;codAto=246931&amp;indice=1&amp;totalRegistros=1&amp;dt=4.3.2023.12.38.45.717" target="_blank"&gt;Lei de Inovação&lt;/a&gt;</t>
  </si>
  <si>
    <t>TECPAR</t>
  </si>
  <si>
    <t>Secretaria de Estado da Administração e Previdência - SEAP/PR</t>
  </si>
  <si>
    <t>Inserir a educação básica no Sistema Estadual de CT&amp;I e considerar seus atores como operadores de CT&amp;I</t>
  </si>
  <si>
    <t>Departametno estradas de rodagem</t>
  </si>
  <si>
    <t>Polícia Militar do Paraná</t>
  </si>
  <si>
    <t>Desenvolver ações de comunicação pública da ciência e tecnologia com processos multimidiáticos e dialógicos com a população, incluindo audiências para além do público escolar</t>
  </si>
  <si>
    <t>Polícia Civil do Paraná</t>
  </si>
  <si>
    <t>Expandir o empreendedorismo social de base inovadora, apoiando processos que gerem a inclusão de jovens, mulheres, negros, indígenas e LGBT+ no mercado no desenvolvimento de suas potencialidades</t>
  </si>
  <si>
    <t>AGEPAR</t>
  </si>
  <si>
    <t>SETI - Secretaria de Estado da Ciência, Tecnologia e Ensino Superior</t>
  </si>
  <si>
    <t>SETI</t>
  </si>
  <si>
    <t>PGE</t>
  </si>
  <si>
    <t>Ampliar, diversificar e consolidar a capacidade de pesquisa básica no Estado</t>
  </si>
  <si>
    <t>IDR-Paraná</t>
  </si>
  <si>
    <t>Universidade Estadual de Londrina</t>
  </si>
  <si>
    <t>Fomentar à cooperação entre empresas, governo e instituições de ciência e tecnologia, em caráter regional, nacional e internacional</t>
  </si>
  <si>
    <t>UEL</t>
  </si>
  <si>
    <t>Tratar com prioridade a pesquisa científica básica e aplicada, tendo em vista o bem público e o progresso da ciência, da tecnologia e da inovação e o desenvolvimento econômico e social sustentável do Estado</t>
  </si>
  <si>
    <t>Aprimorar a oferta de bens e serviços à sociedade através da transformação digital</t>
  </si>
  <si>
    <t>Agência de Inovação e Propriedade Intelectual da UEPG</t>
  </si>
  <si>
    <t>UEPG - Universidade Estadual de Ponta Grossa</t>
  </si>
  <si>
    <t>Atrair instrumentos de fomento e crédito para atividades que envolvam empreendedorismo inovador</t>
  </si>
  <si>
    <t>Regulamentar a concessão de bônus tecnológico</t>
  </si>
  <si>
    <t>SEDEF</t>
  </si>
  <si>
    <t>INGLAT &amp; ACIOLLI ADVOCACIA</t>
  </si>
  <si>
    <t>Estabelecer conexões interdisciplinares e pluriversidade de saberes</t>
  </si>
  <si>
    <t>Criar incentivos econômicos, financeiros, fiscais e outros para a inclusão de empresas em ambientes promotores de inovação</t>
  </si>
  <si>
    <t>Promover a abordagem mais consistente dos conteúdos de ciências, tecnologia, engenharia e matemática na formação em todos os níveis</t>
  </si>
  <si>
    <t>Desenvolver programas de fomento à inovação e ao empreendedorismo com foco na redução das desigualdades regionais e respeitadas as vocações das regiões paranaenses</t>
  </si>
  <si>
    <t>Museu Campos Gerais/UEPG</t>
  </si>
  <si>
    <t>Auxiliar no processo de adequação dos negócios às necessidades e preferências internacionais</t>
  </si>
  <si>
    <t>Unicentro</t>
  </si>
  <si>
    <t>Centro-Sul</t>
  </si>
  <si>
    <t>UEPG</t>
  </si>
  <si>
    <t>UEPG-Universidade Estadual de Ponta Grossa</t>
  </si>
  <si>
    <t>BZS Tecnologia</t>
  </si>
  <si>
    <t>UNIVERSIDADE DO OESTE DO PARANÁ</t>
  </si>
  <si>
    <t>FIEP</t>
  </si>
  <si>
    <t>SEBRAE/PR</t>
  </si>
  <si>
    <t>IST TIC Senai Londrina</t>
  </si>
  <si>
    <t>UNIOESTE - UNIVERSIDADE ESTADUAL DO OESTE DO PARANÁ</t>
  </si>
  <si>
    <t>Universidade Estadual do Oeste do Paraná - Unioeste</t>
  </si>
  <si>
    <t>Estimular a participação de jovens, em especial meninas, em atividades de CT&amp;I</t>
  </si>
  <si>
    <t>Aposentada</t>
  </si>
  <si>
    <t>Incentivar a aproximação do Sistema Estadual de CT&amp;I de sistemas internacionais de CT&amp;I</t>
  </si>
  <si>
    <t>FabTech - UTFPR - CT</t>
  </si>
  <si>
    <t>Senai Londrina</t>
  </si>
  <si>
    <t>CRBluecast</t>
  </si>
  <si>
    <t>eu</t>
  </si>
  <si>
    <t>BETIS CONSULTORIA LTDA</t>
  </si>
  <si>
    <t>Arte do Campo</t>
  </si>
  <si>
    <t>Aperfeiçoar as práticas relativas à proteção da propriedade intelectual, sua divulgação e conexão com o setor produtivo</t>
  </si>
  <si>
    <t>Neosilos Desenvolvimento de Sistemas Ltda</t>
  </si>
  <si>
    <t>Conectar pesquisadores, linhas de pesquisa, empresas, necessidades públicas e privadas no desenho de soluções inovadoras</t>
  </si>
  <si>
    <t>Real World Agronomy</t>
  </si>
  <si>
    <t>Apoiar as atividades de PD&amp;I e a inserção de pesquisadores nas empresas e no governo</t>
  </si>
  <si>
    <t>Meta Hero Assessoria ltda</t>
  </si>
  <si>
    <t>TECPAR - Instituto e Tecnologia do Paraná</t>
  </si>
  <si>
    <t>Beeotec S/A</t>
  </si>
  <si>
    <t>UFPR</t>
  </si>
  <si>
    <t>CODEBLUE DESENVOLVIMENTO WEB LTDA</t>
  </si>
  <si>
    <t>Unioeste</t>
  </si>
  <si>
    <t>Incentivar a mobilidade de pesquisadores, colaboração física e virtual entre instituições paranaenses e internacionais, participação em organizações internacionais de pesquisa, desenvolvimento e inovação</t>
  </si>
  <si>
    <t>UNICENTRO - Universidade Estadual do Centro-Oeste</t>
  </si>
  <si>
    <t>Realizar concursos de ideias inovadoras para resolver cases reais do Estado, de empresase/ou inovações em negócios tradicionais, voltados para estudantes e também para trabalhadores paranaenses.</t>
  </si>
  <si>
    <t>Universidade Estadual do Oeste do Paraná</t>
  </si>
  <si>
    <t>CIBiogás</t>
  </si>
  <si>
    <t>Tornar comum a utilização da capacidade técnico-científica instalada para a solução de problemas do Estado e da sociedade</t>
  </si>
  <si>
    <t>UNIOESTE</t>
  </si>
  <si>
    <t>Treinamento de gestores para sensibilização da importância das ações de internacionalização, de pesquisa aplicada, de relacionamento com o setor empresarial e governo</t>
  </si>
  <si>
    <t>Estimular e apoiar a constituição, consolidação e expansão de ambientes promotores de inovação nas suas dimensões ecossistemas de inovação e mecanismos de geração de empreendimentos</t>
  </si>
  <si>
    <t>Parque da Ciência</t>
  </si>
  <si>
    <t>Seti</t>
  </si>
  <si>
    <t>Promover políticas setoriais de PD&amp;I por meio de ações orientadas para objetivos estratégicos</t>
  </si>
  <si>
    <t>Universidade Federal do Paraná</t>
  </si>
  <si>
    <t>Escola civico militar Nestor Victor dos Santos</t>
  </si>
  <si>
    <t>Universidade estadual de Maringá</t>
  </si>
  <si>
    <t>no.wasTee Soluções em Confecções Sustentáveis</t>
  </si>
  <si>
    <t>UTFPR-Campus Medianeira</t>
  </si>
  <si>
    <t>Fundação Araucaria</t>
  </si>
  <si>
    <t>UTFPR</t>
  </si>
  <si>
    <t>Alinhar as políticas públicas de educação com as áreas estratégicas e os desafios estaduais e nacionais de CT&amp;I</t>
  </si>
  <si>
    <t>Cattus Produtos Pet</t>
  </si>
  <si>
    <t>UFS</t>
  </si>
  <si>
    <t>Segfy Tecnologia</t>
  </si>
  <si>
    <t>Universidade Tecnológica Federal do Paraná</t>
  </si>
  <si>
    <t>UNIVERSIDADE FEDERAL DO PARANÁ</t>
  </si>
  <si>
    <t>Atualizar a legislação para a garantia do compartilhamento de recursos humanos do Estado com empresas para realização de atividades de PD&amp;I</t>
  </si>
  <si>
    <t>UNIVERSIDADE ESTADUAL DO OESTE DO PARANÁ</t>
  </si>
  <si>
    <t>Universidade Estadual do Paraná</t>
  </si>
  <si>
    <t>UNIOESTE;FB</t>
  </si>
  <si>
    <t>Lançar prêmios tecnológicos para empresas sediadas no Estado</t>
  </si>
  <si>
    <t>Secretaria Desenvolvimento Sustentável</t>
  </si>
  <si>
    <t>Estabelecer parcerias em atividades de popularização e divulgação da CT&amp;I com órgãos públicos, entidades de CT&amp;I, empresas, universidades e instituições de pesquisa, entre outras</t>
  </si>
  <si>
    <t>UNIVERSIDADE TECNOLÓGICA FEDERAL DO PARANÁ</t>
  </si>
  <si>
    <t>Utilizar o poder de compra do Estado para estimular empresas inovadoras</t>
  </si>
  <si>
    <t>Sestsenat</t>
  </si>
  <si>
    <t>SEST SENAT</t>
  </si>
  <si>
    <t>Agência de Inovação Tecnológica da Unicentro - NOVATEC</t>
  </si>
  <si>
    <t>UEL Universidade Estadual de Londrina</t>
  </si>
  <si>
    <t>Apoiar ações para a formação de quadros para atuação em popularização e divulgação da CT&amp;I (técnico, gestão e pesquisa)</t>
  </si>
  <si>
    <t>Cilla TechPark</t>
  </si>
  <si>
    <t>Agência de Inovação Tecnológica da UNICENTRO</t>
  </si>
  <si>
    <t>SEDEST</t>
  </si>
  <si>
    <t>UEM - NIT</t>
  </si>
  <si>
    <t>GTI IT Solutions</t>
  </si>
  <si>
    <t>NIT - Núcleo de Inovação Tecnológica</t>
  </si>
  <si>
    <t>Unespar</t>
  </si>
  <si>
    <t>Gerar novos modelos de gestão, de ensino, de pesquisa, de inovação e de cooperação e interação que projetem e executem ações de internacionalização</t>
  </si>
  <si>
    <t>universidade estadual do oeste do paraná</t>
  </si>
  <si>
    <t>Realizar uma gestão da CT&amp;I orientada à avaliação de resultados</t>
  </si>
  <si>
    <t>UEM</t>
  </si>
  <si>
    <t>Desenhar políticas públicas específicas para a atuação dos inventores independentes e a criação, absorção, difusão e transferência de tecnologia</t>
  </si>
  <si>
    <t>universidade estadual do oeste do parana</t>
  </si>
  <si>
    <t>Regulamentar licenças de pesquisadores públicos e docentes das universidades estaduais para constituir empresa ou colaborar com empresa cujos objetivos envolvam a aplicação de inovação</t>
  </si>
  <si>
    <t>Kepha Venture Builder</t>
  </si>
  <si>
    <t>Aumentar a capacidade estatal para a oferta digital de serviços públicos, assinaturas eletrônicas, governança digital, obtenção de documentos, entre outros</t>
  </si>
  <si>
    <t>Universidade Estadual do Oeste do paraná</t>
  </si>
  <si>
    <t>Promover a simplificação de procedimentos para gestão de projetos de ciência, tecnologia e inovação.</t>
  </si>
  <si>
    <t>Buscar parcerias internacionais para o desenvolvimento de atividades de CT&amp;I, troca de experiências e captação de recursos</t>
  </si>
  <si>
    <t>Constituir fóruns de integração de políticas de CT&amp;I com os diversos agentes e atores</t>
  </si>
  <si>
    <t>Trazer para o Estado mostras itinerantes com assuntos pertinentes à popularização da CT&amp;I</t>
  </si>
  <si>
    <t>Sebrae PR</t>
  </si>
  <si>
    <t>Avicxasp</t>
  </si>
  <si>
    <t>Superintendência Geral de Desenvolvimento Econômico e Social (SGDES)</t>
  </si>
  <si>
    <t>PMPR/UFPR</t>
  </si>
  <si>
    <t>iZETA INOVAÇÕES TECNOLÓGICAS INOVA SIMPLES (I.S.) - iZETA EdTECH</t>
  </si>
  <si>
    <t>Exatamente Soluções Educacionais</t>
  </si>
  <si>
    <t>Centro-Ocidental</t>
  </si>
  <si>
    <t>Sebrae</t>
  </si>
  <si>
    <t>uem</t>
  </si>
  <si>
    <t>Universidade Estadual de Ponta Grossa</t>
  </si>
  <si>
    <t>Utilizar TICs nos processos estatais de certificação e documentação para internacionalização dos negócios</t>
  </si>
  <si>
    <t>Universidade Estadual de Maringá (UEM)</t>
  </si>
  <si>
    <t>Financiar incubadoras e aceleradoras em empresas com base tecnológica</t>
  </si>
  <si>
    <t>UNIVERSIDADE ESTADUAL DE MARINGÁ</t>
  </si>
  <si>
    <t>UNIVERSIDADE ESTADUAL DE MARINGÁ (UEM)</t>
  </si>
  <si>
    <t>UNIVERSIDADE VIRTUAL DO PARANÁ</t>
  </si>
  <si>
    <t>Universidade Estadual de Maringá - UEM</t>
  </si>
  <si>
    <t>Elaborar manuais, cartilhas e instrumentos similares para orientar as ações internacionais dos órgãos e das entidades da Administração Pública Estadual no que tange à celebração de protocolos, convênios e contratos internacionais</t>
  </si>
  <si>
    <t>UFPR - Universidade Federal do Paraná</t>
  </si>
  <si>
    <t>UNICAMPO</t>
  </si>
  <si>
    <t>Elaborar programas de transformação digital para empresas</t>
  </si>
  <si>
    <t>UNESPAR - Campus de Campo Mourão</t>
  </si>
  <si>
    <t>UniCesumar</t>
  </si>
  <si>
    <t>Sindimetal</t>
  </si>
  <si>
    <t>UNIOESTE – Universidade Estadual do Oeste do Paraná</t>
  </si>
  <si>
    <t>Estimular a inovação no setor público e privado, a constituição e a manutenção de parques, os arranjos Produtivos Locais (APLs), os polos e arranjos tecnológicos, os distritos industriais e os demais ambientes promotores da inovação</t>
  </si>
  <si>
    <t>Software by Maringá</t>
  </si>
  <si>
    <t>Universidade Estadual do Centro-Oeste - UNICENTRO</t>
  </si>
  <si>
    <t>Fundação Atáucaria</t>
  </si>
  <si>
    <t>Desenvolver mecanismos de compras públicas, encomendas tecnológicas, concursos de CT&amp;I</t>
  </si>
  <si>
    <t>Beckhauser Indústria e Comércio de Equipamentos Pecuários Ltda</t>
  </si>
  <si>
    <t>Azagros Agro Tecnologia</t>
  </si>
  <si>
    <t>AMTECH - PREFEITURA DE MARINGA</t>
  </si>
  <si>
    <t>Criação de novos modelos de interação internacional</t>
  </si>
  <si>
    <t>Agência de Inovação Tecnológica da UEL - AINTEC</t>
  </si>
  <si>
    <t>Universidade Estadual de Londrina - UEL</t>
  </si>
  <si>
    <t>Digitalizar ‬‭serviços ‬‭públicos ‬‭visando ‬‭o ‬‭menor‬ ‭tempo ‬‭para ‬‭o‬ ‭atendimento ‬‭e ‬‭a ‬‭melhoria‬ ‭da ‬‭qualidade‬ de vida dos cidadãos</t>
  </si>
  <si>
    <t>SENAI PR</t>
  </si>
  <si>
    <t>Secretaria de Inovação e Desenvolvimento Econômico</t>
  </si>
  <si>
    <t>Neomecanica</t>
  </si>
  <si>
    <t>Desenvolver o sistema de parques tecnológicos e ambientes de inovação do Estado</t>
  </si>
  <si>
    <t>Federação das Indústrias do Estado do Paraná</t>
  </si>
  <si>
    <t>Parsifal21</t>
  </si>
  <si>
    <t>Criar programa de bolsas de estudo no exterior para alunos e professores paranaenses</t>
  </si>
  <si>
    <t>UNICENTRO</t>
  </si>
  <si>
    <t>Apoiar a produção científica paranaense indexada em publicações internacionais</t>
  </si>
  <si>
    <t>natu.me</t>
  </si>
  <si>
    <t>Patrocinar políticas públicas que favorecem empreendimentos inovadores que gerem soluções para problemas ambientais</t>
  </si>
  <si>
    <t>Fomentar o capital empreendedor em projetos de CT&amp;I no Paraná</t>
  </si>
  <si>
    <t>Utilizar a encomenda tecnológica como mecanismo de resolução de desafios da administração pública</t>
  </si>
  <si>
    <t>UNIVERSIDADE ESTADUAL DE LONDRINA</t>
  </si>
  <si>
    <t>1ªRS</t>
  </si>
  <si>
    <t>Ampliar o conhecimento dos resultados e impactos de ações e políticas de ecossistemas maduros de interação da tríplice hélice e de investimentos em pessoas e programas de CT&amp;I</t>
  </si>
  <si>
    <t>SEED</t>
  </si>
  <si>
    <t>Agepar</t>
  </si>
  <si>
    <t>Instituto de Desenvolvimento Rural do Paraná IAPAR-Emater</t>
  </si>
  <si>
    <t>Atualizar e aperfeiçoar os instrumentos de fomento e crédito para atividades que envolvam o empreendedorismo inovador</t>
  </si>
  <si>
    <t>SEED PR</t>
  </si>
  <si>
    <t>COHAPAR</t>
  </si>
  <si>
    <t>Contribuir com o setor empresarial na melhoria da competitividade e na adoção de estratégias de desenvolvimento e adoção de tecnologias e processos inovadores</t>
  </si>
  <si>
    <t>Atrair pesquisadores estrangeiros com programas de desenvolvimento conjunto</t>
  </si>
  <si>
    <t>Paranaeducação</t>
  </si>
  <si>
    <t>Possibilitar gestores e pesquisadores vivenciar novas experiências de interação e desenvolvimento, apropriando-se de visões mais amplas e sem fronteiras, para melhores tomadas de decisão em investimentos futuros em suas organizações</t>
  </si>
  <si>
    <t>NUCLEO REGIONAL DA EDUCAÇÃO</t>
  </si>
  <si>
    <t>Viasoft</t>
  </si>
  <si>
    <t>Apoiar de todas as formas admitidas a participação de pesquisadores paranaenses em redes de pesquisa internacionais</t>
  </si>
  <si>
    <t>Impulsionar a inovação disruptiva e o empreendedorismo no campo digital para MPMEs, possibilitando que startups aproveitem as oportunidades do mercado regional e fortaleçam a competitividade paranaense nas áreas estratégicas</t>
  </si>
  <si>
    <t>Universidade Estadual de Londrina (UEL) e Fundação (FAUEL)</t>
  </si>
  <si>
    <t>ADAPAR</t>
  </si>
  <si>
    <t>Governo do Estado</t>
  </si>
  <si>
    <t>Governo do Paraná</t>
  </si>
  <si>
    <t>Estimular a realização de atividades de popularização e divulgação da CT&amp;I em ações de inclusão social para fins de redução das desigualdades</t>
  </si>
  <si>
    <t>IDR-PARANÁ</t>
  </si>
  <si>
    <t>Universidade Estadual do Paraná - UNESPAR</t>
  </si>
  <si>
    <t>IDR PR</t>
  </si>
  <si>
    <t>Realizar ações de compliance e integridade entre os órgãos do Estado para a aplicação do Marco Legal de Ciência, Tecnologia e Inovação</t>
  </si>
  <si>
    <t>uenp</t>
  </si>
  <si>
    <t>UENP - UNIVERSIDADE ESTADUAL DO NORTE DO PARANÁ</t>
  </si>
  <si>
    <t>Coopavel Cooperativa Agroindustrial</t>
  </si>
  <si>
    <t>UNESPAR - UNIVERSIDADE ESTADUAL DO PARANÁ - CAMPUS PARANAVAÍ</t>
  </si>
  <si>
    <t>Academia Brasileira de Ciências Forenses</t>
  </si>
  <si>
    <t>Alinhar as instituições de PD&amp;I com a Política Estadual de CT&amp;I por intermédio de apoio de pesquisas orientadas à missão</t>
  </si>
  <si>
    <t>Universidade Estadual do Norte do Paraná - UENP</t>
  </si>
  <si>
    <t>Polícia Federal</t>
  </si>
  <si>
    <t>Polícia Científica</t>
  </si>
  <si>
    <t>IBMP</t>
  </si>
  <si>
    <t>Polícia Científica do Paraná</t>
  </si>
  <si>
    <t>Unepar - Campus Paranaguá</t>
  </si>
  <si>
    <t>Policia cientifica do Parana</t>
  </si>
  <si>
    <t>POLICIA CIENTIFICA</t>
  </si>
  <si>
    <t>Governo do Estado do Parana - SESA</t>
  </si>
  <si>
    <t>Secretaria da Ciência, Tecnologia e Ensino Superior</t>
  </si>
  <si>
    <t>Instituto Água e Terra</t>
  </si>
  <si>
    <t>SESA</t>
  </si>
  <si>
    <t>Universidade Estadual do Centro-Oeste</t>
  </si>
  <si>
    <t>Universidade Estadual do Norte do Paraná</t>
  </si>
  <si>
    <t>UNESPAR</t>
  </si>
  <si>
    <t>SEED - Colégio Estadual Quatro Pontes</t>
  </si>
  <si>
    <t>POLICIA CIENTÍFICA - UNIDADE DE EXECUÇÃO TÉCNICO-CIENTÍFICA DE LONDRINA</t>
  </si>
  <si>
    <t>Universidade UNOPAR-ANHANGUERA</t>
  </si>
  <si>
    <t>Estabelecer um conjunto de programas e ações escaláveis para adigitalização básica de MPMEs no Estado do Paraná</t>
  </si>
  <si>
    <t>Policia Científica do Paraná</t>
  </si>
  <si>
    <t>Universidade estadual do Paraná-Unespar</t>
  </si>
  <si>
    <t>Secretaria de segurança pública</t>
  </si>
  <si>
    <t>UNIVERSIDADE ESTADUAL DO CENTRO OESTE</t>
  </si>
  <si>
    <t>Hospital Adauto Botelho</t>
  </si>
  <si>
    <t>unespar</t>
  </si>
  <si>
    <t>CREA -Pr</t>
  </si>
  <si>
    <t>Prefeitura de Guarapuava</t>
  </si>
  <si>
    <t>UTFPR - Guarapuava</t>
  </si>
  <si>
    <t>Codel</t>
  </si>
  <si>
    <t>Instituto Medicina, Saúde e Nutrição</t>
  </si>
  <si>
    <t>IFPR</t>
  </si>
  <si>
    <t>Universidade Positivo</t>
  </si>
  <si>
    <t>Academic Ventures</t>
  </si>
  <si>
    <t>Instituto de Biologia Molecular do Paraná - IBMP</t>
  </si>
  <si>
    <t>AFA Sistemas</t>
  </si>
  <si>
    <t>Prefeitura Municipal de Londrina</t>
  </si>
  <si>
    <t>SEJU ESTADO DO PARANÁ</t>
  </si>
  <si>
    <t>IFPR - INSTITUTO FEDERAL DE EDUCAÇÃO, CIÊNCIA E TECNOLOGIA DO PARANÁ</t>
  </si>
  <si>
    <t>Universidade Estadual do Centro Oeste do Paraná</t>
  </si>
  <si>
    <t>Policia Cientifica do Paraná</t>
  </si>
  <si>
    <t>Policia civil</t>
  </si>
  <si>
    <t>Resende Atacadista</t>
  </si>
  <si>
    <t>Estimular a participação de grupos de áreas urbanas e periferias, áreas rurais, comunidades tradicionais, pessoas com deficiência, idosos, entre outros, em atividades de CT&amp;I</t>
  </si>
  <si>
    <t>Unespar campus de Campo Mourão</t>
  </si>
  <si>
    <t>Secretaria de Estado da Ciência, Tecnologia e Ensino Superior</t>
  </si>
  <si>
    <t>seed pr</t>
  </si>
  <si>
    <t>Facilitar a transferência de conhecimento por meio de ações que eliminem as barreiras existentes entre os diferentes atores nas esferas pública e privada, com consequente ampliação da divulgação e comunicação da PD&amp;I junto à sociedade</t>
  </si>
  <si>
    <t>Universidade Estadual do Centro Oeste do Parana</t>
  </si>
  <si>
    <t>Criar um sistema digital que conecte recursos humanos, capacidade instalada, especialidades dos pesquisadores e Institutos de Pesquisas e Inovação às demandas sociais e de mercado</t>
  </si>
  <si>
    <t>Unespar Paranaguá</t>
  </si>
  <si>
    <t>Idr</t>
  </si>
  <si>
    <t>dfsaf</t>
  </si>
  <si>
    <t>Impulsionar a inovação disruptiva</t>
  </si>
  <si>
    <t>Municipio de Santo Antônio da Platina</t>
  </si>
  <si>
    <t>Colégio Estadual Monteiro Lobato</t>
  </si>
  <si>
    <t>Hotel Tecnológico</t>
  </si>
  <si>
    <t>PREFEITURA MUNICIPAL DE IBIPORÃ</t>
  </si>
  <si>
    <t>SECRETARIA DE ESTADO DA SAUDE DO PARANÁ</t>
  </si>
  <si>
    <t>W2e.CEVAR Consultoria Ltda.</t>
  </si>
  <si>
    <t>Utilizar‬‭ TICs‬‭ nos‬‭ processos‬‭ estatais‬‭ de‬‭ certificação‬‭ e‬‭ documentação‬‭ para‬‭ internacionalização‬‭ dos‬ negócios</t>
  </si>
  <si>
    <t>Ampliar a articulação e a cooperação institucional, nacional e internacional em matéria de CT&amp;I</t>
  </si>
  <si>
    <t>Respeitar e valorizar os conhecimentos populares e tradicionais em as relações com CT&amp;I</t>
  </si>
  <si>
    <t>Apoiar ações para a realização de pesquisas sobre popularização e divulgação da CT&amp;I e de Ciência Cidadã a fim de fortalecer a área e subsidiar a tomada de decisão</t>
  </si>
  <si>
    <t>Revisar‬ ‭processos‬ ‭de‬ ‭trabalho ‬‭no ‬‭âmbito ‬‭da ‬‭administração ‬‭direta‬ ‭e ‬‭indireta ‬‭do ‬‭Estado‬‭ visando‬‭ à‬ simplificação e desburocratização da ação pública</t>
  </si>
  <si>
    <t>Promover a implementação do Marco Legal de CT&amp;I</t>
  </si>
  <si>
    <t>Serial number</t>
  </si>
  <si>
    <t>ID da submissão</t>
  </si>
  <si>
    <t>Concluído</t>
  </si>
  <si>
    <t>Estou ciente e aceito que os dados aqui cadastrados, Instituição/Empresa em que trabalho ou represento, cidade, cargo, região do Estado e e-mail sejam utilizados para a elaboração de estudos sobre a participação da sociedade paranaense na consulta pública sobre a Política Estadual de Ciência, Tecnologia e Inovação do Paraná (PECTI), e que esses estudos sejam divulgados.</t>
  </si>
  <si>
    <t>Nome</t>
  </si>
  <si>
    <t>Cargo</t>
  </si>
  <si>
    <t>E-mail</t>
  </si>
  <si>
    <t>CPF</t>
  </si>
  <si>
    <t>1.1 Qual/quais ações o Estado pode realizar para que a pesquisa científica e tecnológica fortaleça o ambiente de negócios e o desenvolvimento social inclusivo e sustentável aliado aos Objetivos do Desenvolvimento Sustentável - ODS?</t>
  </si>
  <si>
    <t>1.3 Quais ações você sugere que sejam inseridas além das já apresentadas.</t>
  </si>
  <si>
    <t>2.1 Qual/quais ações o Estado pode realizar para que a expansão e consolidação do sistema paranaense de CT&amp;I fortaleça o ambiente de negócios e o desenvolvimento social inclusivo e sustentável aliado aos Objetivos do Desenvolvimento Sustentável - ODS?</t>
  </si>
  <si>
    <t>2.3 Quais ações você sugere que sejam inseridas além das já apresentadas.</t>
  </si>
  <si>
    <t>3.1 Qual/quais ações o Estado pode realizar para que a formação do capital humano fortaleça o ambiente de negócios e o desenvolvimento social inclusivo e sustentável aliado aos Objetivos do Desenvolvimento Sustentável - ODS?</t>
  </si>
  <si>
    <t>3.3 Quais ações você sugere que sejam inseridas além das já apresentadas.</t>
  </si>
  <si>
    <t>4.1 Qual/quais ações o Estado pode realizar para que a infraestrutura e a cooperação em matéria de CT&amp;I fortaleça o ambiente de negócios e o desenvolvimento social inclusivo e sustentável aliado aos Objetivos do Desenvolvimento Sustentável - ODS?</t>
  </si>
  <si>
    <t>4.3 Quais ações você sugere que sejam inseridas além das já apresentadas.</t>
  </si>
  <si>
    <t>5.1 Qual/quais ações o Estado pode realizar para que o fomento à difusão da CT&amp;I fortaleça o ambiente de negócios e o desenvolvimento social inclusivo e sustentável aliado aos Objetivos do Desenvolvimento Sustentável - ODS?</t>
  </si>
  <si>
    <t>5.3 Quais ações você sugere que sejam inseridas além das já apresentadas.</t>
  </si>
  <si>
    <t>6.1 Qual/quais ações o Estado pode realizar para que a internacionalização da CT&amp;I fortaleça o ambiente de negócios e o desenvolvimento social inclusivo e sustentável aliado aos Objetivos do Desenvolvimento Sustentável - ODS?</t>
  </si>
  <si>
    <t>6.3 Quais ações você sugere que sejam inseridas além das já apresentadas.</t>
  </si>
  <si>
    <t>7.1 Qual/quais ações o Estado pode realizar para que a integração entre o setor produtivo acadêmico e o setor produtivo empresarial fortaleça o ambiente de negócios e o desenvolvimento social inclusivo e sustentável aliado aos Objetivos do Desenvolvimento Sustentável - ODS?</t>
  </si>
  <si>
    <t>7.3 Quais ações você sugere que sejam inseridas além das já apresentadas.</t>
  </si>
  <si>
    <t>8.1 Qual/quais ações o Estado pode realizar para que a Inovação e Empreendedorismo fortaleça o ambiente de negócios e o desenvolvimento social inclusivo e sustentável aliado aos Objetivos do Desenvolvimento Sustentável - ODS?</t>
  </si>
  <si>
    <t>8.3 Quais ações você sugere que sejam inseridas além das já apresentadas.</t>
  </si>
  <si>
    <t>9.1 Qual/quais ações o Estado pode realizar para que o apoio à inovação nas empresas fortaleça o ambiente de negócios e o desenvolvimento social inclusivo e sustentável aliado aos Objetivos do Desenvolvimento Sustentável - ODS?</t>
  </si>
  <si>
    <t>9.3 Quais ações você sugere que sejam inseridas além das já apresentadas.</t>
  </si>
  <si>
    <t>10.1 Qual/quais ações o Estado pode realizar para que a modernização e transformação digital do Estado fortaleça o ambiente de negócios e o desenvolvimento social inclusivo e sustentável aliado aos Objetivos do Desenvolvimento Sustentável - ODS?</t>
  </si>
  <si>
    <t>10.3 Quais ações você sugere que sejam inseridas além das já apresentadas.</t>
  </si>
  <si>
    <t>11.1 Qual/quais ações o Estado pode realizar para que a nacionalização e internacionalização dos negócios inovadores fortaleça o ambiente de negócios e o desenvolvimento social inclusivo e sustentável aliado aos Objetivos do Desenvolvimento Sustentável - ODS?</t>
  </si>
  <si>
    <t>11.3 Quais ações você sugere que sejam inseridas além das já apresentadas.</t>
  </si>
  <si>
    <t>12.1 Qual/quais ações o Estado pode realizar para que a fomento à cultura da inovação no Estado fortaleça o ambiente de negócios e o desenvolvimento social inclusivo e sustentável aliado aos Objetivos do Desenvolvimento Sustentável - ODS?</t>
  </si>
  <si>
    <t>12.3 Quais ações você sugere que sejam inseridas além das já apresentadas.</t>
  </si>
  <si>
    <t>Na sua opinião, qual é o maior desafio para que o Estado do Paraná tenha uma economia acelerada pelas descobertas científicas e valores de desenvolvimento social inclusivo e sustentabilidade?</t>
  </si>
  <si>
    <t>Sim</t>
  </si>
  <si>
    <t>JULIO CESAR FELIX</t>
  </si>
  <si>
    <t>PR</t>
  </si>
  <si>
    <t>Diretor</t>
  </si>
  <si>
    <t>julio@hilab.com.br</t>
  </si>
  <si>
    <t>308.847.999-72</t>
  </si>
  <si>
    <t>Apoio as empresas inovadoras, ao empreendedorismo e fortalecimento da relação da academia com o mercado.</t>
  </si>
  <si>
    <t>MAYRA COSTA DA CRUZ GALLO DE CARVALHO</t>
  </si>
  <si>
    <t>Coordenadora da AITEC</t>
  </si>
  <si>
    <t>mayra@uenp.edu.br</t>
  </si>
  <si>
    <t>026.955.069-02</t>
  </si>
  <si>
    <t>O Estado pode promover editais estratégicos voltados para projetos com esse objetivo, pode também incentivar as reitorias a atualizar seus regulamentos internos de pesquisa e seus editais internos para concessão de bolsas de iniciação. Além disso, é fundamental que haja investimento na disseminação da cultura de empreendedorismo e inovação durante a graduação, por meio por ex. da constituição de componentes transversais, ministrados por profissionais experientes e que poderiam ser compartilhados por todas as iES do estado.</t>
  </si>
  <si>
    <t>Apoiar a cooperação entre empresas, governo e instituições de ciência e tecnologia, em caráter regional, nacional e internacional;;Apoiar as atividades de PD&amp;I e a inserção de pesquisadores nas empresas e no governo;;Atualizar a legislação para a garantia do compartilhamento de recursos humanos do Estado com empresas para realização de atividades de PD&amp;I;;Desenvolver aptidões individuais para o empreendedorismo de alta densidade tecnológica nos estudantes das universidades públicas, desde a graduação;;Tratar com prioridade a pesquisa científica básica e aplicada, tendo em vista o bem público e o progresso da ciência, da tecnologia e da inovação e o desenvolvimento econômico e social sustentável do Estado;</t>
  </si>
  <si>
    <t>Apoio efetivo aos ambientes promotores de inovação (NIts, incubadoras, etc) e aos desenvolvimento de alianças estratégicas.</t>
  </si>
  <si>
    <t>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públicas;;Estimular a implantação de laboratórios multiusuários;;Criar incentivos econômicos, financeiros, fiscais e outros para a inclusão de empresas em ambientes promotores de inovação;;Estimular a inovação no setor público e privado, a constituição e a manutenção de parques, os arranjos Produtivos Locais (APLs), os polos e arranjos tecnológicos, os distritos industriais e os demais ambientes promotores da inovação;;Apoiar as atividades de PD&amp;I e a inserção de pesquisadores nas empresas e no governo;;Desenvolver o sistema de parques tecnológicos e ambientes de inovação do Estado;;Promover a implementação do Marco Legal de CT&amp;I;</t>
  </si>
  <si>
    <t>Apoiar a estimular modernização dos cursos, fornecer e apoiar a capacitação dos agentes que atuam em inovação nas IES. Possibilitar a contratação de profissionais efetivos exclusivos para ação nos NITs.</t>
  </si>
  <si>
    <t>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CT&amp;I;;Formar recursos humanos nas áreas de ciência, pesquisa, tecnologia e inovação, inclusive por meio de apoio às atividades de extensão.</t>
  </si>
  <si>
    <t>Investir na excelência dos ambientes de inovação do Estado e apoiar por ações estratégicas projetos ali desenvolvidos em cooperação.</t>
  </si>
  <si>
    <t>Fomentar, manter e investir em equipamentos e infraestruturas necessários para liderar avanços científicos e tecnológicos de ponta;;Promover a sinergia territorial das ICTs com agentes privados e da sociedade civil para aprofundar a colaboração e coesão das ações em CT&amp;I em áreas estratégicas;;Investir em espaços públicos inteligentes, coworkins, laboratórios de pesquisa, centros tecnológicos, redes wi-fi públicas de alta performance;</t>
  </si>
  <si>
    <t>Investimento em comunicação, criação de um sistema paranaense de vitrine tecnológica que funcione como comunicador</t>
  </si>
  <si>
    <t>Promover a melhoria e a atualização das práticas de divulgação de CT&amp;I, afim de contribuir por meio da educação não formal com o ensino de ciências;;Trazer para o Estado mostras itinerantes com assuntos pertinentes à popularização da CT&amp;I;;Estimular a realização de atividades de popularização e divulgação da CT&amp;I em ações de inclusão social para fins de redução das desigualdades;;Estimular a participação de grupos de áreas urbanas e periferias, áreas rurais, comunidades tradicionais, pessoas com deficiência, idosos, entre outros, em atividades de CT&amp;I;;Apoiar ações para a realização de pesquisas sobre popularização e divulgação da CT&amp;I e de Ciência Cidadã a fim de fortalecer a área e subsidiar a tomada de decisão;</t>
  </si>
  <si>
    <t>Creio que a estratégia mais acertiva para esse objetivo é investir no graduando ou pós-graduando, oferecendo programas que premitam ao estudante o custeio de intercâmbio com esse objetivo em editais estratégicos.</t>
  </si>
  <si>
    <t>Ampliar e fortalecer a internacionalização no ensino e pesquisa em CT&amp;I;;Fomentar a visibilidade da pesquisa e da produção de conhecimento e de inovação de pesquisadores paranaenses, seja por meio de publicações em revistas de impacto internacional e (ou) por meio da projeção e impacto nos rankings internacionais;;Fomentar, manter e investir em equipamentos e infraestruturas necessários para liderar avanços científicos e tecnológicos de ponta;;Criação de novos modelos de interação internacional;;Criar programa de bolsas de estudo no exterior para alunos e professores paranaenses;</t>
  </si>
  <si>
    <t>Editais de apoio e fomento aos ambientes promotores de inovação. Uma ação interessante que poderia ser mediada pelo estado seriam rodadas de inovação com recepção de demandas a exemplo do que já faz a UFV. Outra questão relevante é rever as modalidades de concessão de bolsas a estudantes para que eles possam passar a ser bolsistas em empresas parceiras em PD&amp;I.</t>
  </si>
  <si>
    <t>Tornar as universidades paranaenses motores vitais da inovação;;Ofertar programas de licença empreendedora para estudantes e professores das universidades estaduais paranaenses;;Aperfeiçoar as práticas relativas à proteção da propriedade intelectual, sua divulgação e conexão com o setor produtivo;;Regulamentar licenças de pesquisadores públicos e docentes das universidades estaduais para constituir empresa ou colaborar com empresa cujos objetivos envolvam a aplicação de inovação;;Estruturar os Núcleos de Inovação Tecnológica/Agências de Inovação das IEES para atenderem as atribuições da</t>
  </si>
  <si>
    <t>Inserção de exios de formação transversais para esse fim em cursos de graduação e de pós-graduação</t>
  </si>
  <si>
    <t>Estimular a cultura empreendedora, em especial entre os jovens;;Criar programas para apoiar a transformação de ideias em projetos bem sucedidos e sustentáveis;;Patrocinar políticas públicas que favorecem empreendimentos inovadores que gerem soluções para problemas ambientais;;Criar programas de empreendedorismo inovador que diminuam as brechas sociais, territoriais e de gênero.</t>
  </si>
  <si>
    <t>O apoio a inovação nas empresas paranaenses pode ser conseguido das maneiras que marquei a seguir e de forma complementar pela criação de um fundo estadual de investimento a exemplo do fundepar na UFMG.</t>
  </si>
  <si>
    <t>Estimular a inserção de pesquisadores em empresas privadas, através de programas de concessão de bolsas;;Promover ações de Apoio Direto à Inovação destinadas ao atendimento de prioridades estaduais de interesse estratégico;;Utilizar a encomenda tecnológica como mecanismo de resolução de desafios da administração pública;;Lançar prêmios tecnológicos para empresas sediadas no Estado;</t>
  </si>
  <si>
    <t>Expandir a utilização de TICs na prestação de serviços públicos do Estado;‬;Capacitação de recursos humanos para a transformação digital;‬;Revisar‬ ‭processos‬ ‭de‬ ‭trabalho ‬‭no ‬‭âmbito ‬‭da ‬‭administração ‬‭direta‬ ‭e ‬‭indireta ‬‭do ‬‭Estado‬‭ visando‬‭ à‬ simplificação e desburocratização da ação pública;‬;Aprimorar a oferta de bens e serviços à sociedade através da transformação digital;‬;Digitalizar ‬‭serviços ‬‭públicos ‬‭visando ‬‭o ‬‭menor‬ ‭tempo ‬‭para ‬‭o‬ ‭atendimento ‬‭e ‬‭a ‬‭melhoria‬ ‭da ‬‭qualidade‬ de vida dos cidadãos;‬</t>
  </si>
  <si>
    <t>Apoio a proteção da PI no exterior.</t>
  </si>
  <si>
    <t>Criar‬ ‭produtos‬ ‭financeiros‬ ‭específicos‬ ‭para‬ ‭facilitar‬ ‭a‬ ‭fase‬ ‭de‬ ‭scale-up‬ ‭por‬ ‭meio‬ ‭do‬ ‭acesso‬ ‭a‬ mercados internacionais;‬;Mapeamento de oportunidades de mercado em outros países;‬;Utilizar‬‭ TICs‬‭ nos‬‭ processos‬‭ estatais‬‭ de‬‭ certificação‬‭ e‬‭ documentação‬‭ para‬‭ internacionalização‬‭ dos‬ negócios;‬</t>
  </si>
  <si>
    <t>Fomentar por meio de editais estratégicos programas e eventos que tenham esse objetivo. Na nossa região posso citar a feira de inovação genius.con e o NP maker como grandes projetos.</t>
  </si>
  <si>
    <t>Realização de feiras e eventos que promovam a cultura da inovação;‬;Realizar‬ ‭concursos‬ ‭de‬‭ ideias ‬‭inovadoras ‬‭para ‬‭resolver ‬‭cases ‬‭reais ‬‭do ‬‭Estado, ‬‭de ‬‭empresas‬‭e/ou‬ inovações‬ ‭em‬ ‭negócios‬ ‭tradicionais,‬ ‭voltados‬ ‭para‬ ‭estudantes‬ ‭e‬ ‭também‬ ‭para‬ ‭trabalhadores‬ paranaenses.</t>
  </si>
  <si>
    <t>O maior desafio na minha opinião é o mesmo para o resto do país. O Brasil é um país imenso e absurdamente desigual que oportuniza educação de qualidade a uma parte minúscula de sua população.</t>
  </si>
  <si>
    <t>JOSE FRANCISCO GREZZANA</t>
  </si>
  <si>
    <t>SUDOESTE</t>
  </si>
  <si>
    <t>Diretor ITEC PB</t>
  </si>
  <si>
    <t>diretor.itecpb@patobranco.tec.br</t>
  </si>
  <si>
    <t>554.003.459-72</t>
  </si>
  <si>
    <t>Fomentar startups a prospectar soluções em ESG, para as grandes industrias e aos Governos, pautados pelos ODS</t>
  </si>
  <si>
    <t>Desenvolver linhas de crédito voltadas ao avanço tecnológico e às inovações nas empresas e em outras organizações públicas e privadas no Estado do Paraná;;Conceder de subvenção financeira a projetos de PD&amp;I;;Desenvolver nas escolas aptidões individuais para o empreendedorismo e para a pesquisa científica;;Impulsionar a inovação disruptiva;;Criar programas para graduandos, mestrandos e doutorandos se capacitarem na proteção de suas pesquisas e oferta das mesmas para a solução de problemas locais, regionais, nacionais e internacionais;</t>
  </si>
  <si>
    <t>Criar sistema de gestão de práticas empresariais e de governo, relacionadas aos aspectos de ESG/ODS, geradas a partir dos ecossistemas regionais</t>
  </si>
  <si>
    <t>Ronaldo de Oliveira</t>
  </si>
  <si>
    <t>Capital</t>
  </si>
  <si>
    <t>Pesquisador em propriedade Intelectual</t>
  </si>
  <si>
    <t>ronaldoo@inpi.gov.br</t>
  </si>
  <si>
    <t>839.397.099-72</t>
  </si>
  <si>
    <t>Dentro dos núcleos de inovação tecnológica nas universidades é necessário estabelecer mecanismos para que a informação relativa ao conhecimento em propriedade Intelectual de um gestor desse NIT seja repassado ao próximo num intervalo de tempo pequeno dada a alta rotatividade nesses órgãos.</t>
  </si>
  <si>
    <t>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universidades;;Desenvolver ações de comunicação pública da ciência e tecnologia com processos multimidiáticos e dialógicos com a população, incluindo audiências para além do público escolar;;Estabelecer conexões interdisciplinares e pluriversidade de saberes;;Apoiar o fortalecimento de meios de comunicação pública da ciência como portais, canais de vídeos, sites, jornais e projetos desenvolvidos no âmbito das ICTs.</t>
  </si>
  <si>
    <t>Ampliar os mecanismos de difusão de propriedade Intelectual presentes nos NITs das universidades e integra-los as empresas</t>
  </si>
  <si>
    <t>JULIANO LANG</t>
  </si>
  <si>
    <t>OESTE</t>
  </si>
  <si>
    <t>CONTADOR</t>
  </si>
  <si>
    <t>juliano_lang@hotmail.com</t>
  </si>
  <si>
    <t>914.374.669-15</t>
  </si>
  <si>
    <t>Envolver as faculdades públicas junto com as associações de municípios</t>
  </si>
  <si>
    <t>Conceder de subvenção financeira a projetos de PD&amp;I;;Apoiar a cooperação entre empresas, governo e instituições de ciência e tecnologia, em caráter regional, nacional e internacional;;Apoiar as atividades de PD&amp;I e a inserção de pesquisadores nas empresas e no governo;;Desenvolver nas escolas aptidões individuais para o empreendedorismo e para a pesquisa científica;;Criar um sistema digital que conecte recursos humanos, capacidade instalada, especialidades dos pesquisadores e Institutos de Pesquisas e Inovação às demandas sociais e de mercado;</t>
  </si>
  <si>
    <t>Criar uma política publica, com programa incluído no PPA do Estado, voltada para atração do P&amp;D das empresas para o Estado do Paraná</t>
  </si>
  <si>
    <t>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Inovação;;Criar incentivos econômicos, financeiros, fiscais e outros para a inclusão de empresas em ambientes promotores de inovação;;Conectar pesquisadores, linhas de pesquisa, empresas, necessidades públicas e privadas no desenho de soluções inovadoras;;Desenhar políticas públicas específicas para a atuação dos inventores independentes e a criação, absorção, difusão e transferência de tecnologia;</t>
  </si>
  <si>
    <t>Elaborar material didático a ser repassado a todos os alunos do nível fundamental e médio de todo o Estado do Paraná (cada um com suas características)</t>
  </si>
  <si>
    <t>Fortalecer a cooperação com órgãos e entidades públicos e com entidades privadas, inclusive para o compartilhamento de recursos humanos especializados e a capacidade instalada, para a execução de projetos de PD&amp;I;;Realizar concursos de invenções e regulamentar o investimento de capital semente estatal como forma de apoio ao empreendedorismo inovador de alto impacto;;Alinhar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t>
  </si>
  <si>
    <t>Fomentar, manter e investir em equipamentos e infraestruturas necessários para liderar avanços científicos e tecnológicos de ponta;;Investir em espaços públicos inteligentes, coworkins, laboratórios de pesquisa, centros tecnológicos, redes wi-fi públicas de alta performance;;Virtualização da infraestrutura de CT&amp;I;;Desenvolver mecanismos de compras públicas, encomendas tecnológicas, concursos de CT&amp;I;;Construir programas e ações setoriais de digitalização adequados às características específicas no domínio da agropecuária, indústria, turismo e do comércio, tendo em conta a sustentabilidade ambiental.</t>
  </si>
  <si>
    <t>Contribuir para promoção, participação e apropriação do conhecimento científico, tecnológico e inovador pela população em geral;;Trazer para o Estado mostras itinerantes com assuntos pertinentes à popularização da CT&amp;I;;Apoiar ações para a formação de quadros para atuação em popularização e divulgação da CT&amp;I (técnico, gestão e pesquisa);;Estabelecer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t>
  </si>
  <si>
    <t>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educação;;Treinamento de gestores para sensibilização da importância das ações de internacionalização, de pesquisa aplicada, de relacionamento com o setor empresarial e governo;;Possibilitar gestores e pesquisadores vivenciar novas experiências de interação e desenvolvimento, apropriando-se de visões mais amplas e sem fronteiras, para melhores tomadas de decisão em investimentos futuros em suas organizações;;Criar programa de bolsas de estudo no exterior para alunos e professores paranaenses;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</si>
  <si>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</si>
  <si>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Criar programas para apoiar a transformação de ideias em projetos bem sucedidos e sustentáveis;;Apoiar ao avanço tecnológico e às inovações nas empresas e outras organizações públicas e privadas no Estado do Paraná;;Conceder de subvenção financeira a projetos de PD&amp;I;;Contribuir com o setor empresarial na melhoria da competitividade e na adoção de estratégias de desenvolvimento e adoção de tecnologias e processos inovadores;;Fomentar o capital empreendedor em projetos de CT&amp;I no Paraná;</t>
  </si>
  <si>
    <t>Conceder benefícios financeiros para iniciativas de inovação nas empresas, reembolsáveis e não reembolsáveis;;Qualificar profissionais especializados para atuarem na área de execução de projetos de inovação no ambiente empresarial;;Elaborar programas de transformação digital para empresas;;Promover ações de Apoio Direto à Inovação destinadas ao atendimento de prioridades estaduais de interesse estratégico;;Lançar prêmios tecnológicos para empresas sediadas no Estado;</t>
  </si>
  <si>
    <t>Identificar os sistemas informatizados e apresentar um diagnóstico sobre os processos e as soluções tecnológicas utilizadas pela administração direta e indireta;;Expandir a utilização de TICs na prestação de serviços públicos do Estado;;Revisar processos de trabalho no âmbito da administração direta e indireta do Estado visando à simplificação e desburocratização da ação pública;;Digitalizar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</si>
  <si>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Desenvolver instrumentos de apoio à internacionalização de startups e MPMEs inovadoras, criando uma mentalidade global e facilitando acesso a outros mercados;;Participação efetiva nas políticas nacionais de desenvolvimento econômico, científico, tecnológico e de inovação na implementação dos respectivos planos, programas e projetos de interesse estadual;;Criar produtos financeiros específicos para facilitar a fase de scale-up por meio do acesso a mercados internacionais;;Mapeamento de oportunidades de mercado em outros países;;Utilizar TICs nos processos estatais de certificação e documentação para internacionalização dos negócios;</t>
  </si>
  <si>
    <t>Realização de feiras e eventos que promovam a cultura da inovação;;Promover capacitações em áreas afins à cultura da inovação, em formatos de educação a distância, digital, presencial, em todos os níveis de ensino e em diferentes áreas do conhecimento, com vistas a novos perfis de formação para os estudantes;;Realizar concursos de ideias inovadoras para resolver cases reais do Estado, de empresase/ou inovações em negócios tradicionais, voltados para estudantes e também para trabalhadores paranaenses.</t>
  </si>
  <si>
    <t>Mudar a mentalidade da população paranaense para que perceba o valor das descobertas científicas e isso será mais facilmente feito mudando mentalidade dos professores do ensino fundamental</t>
  </si>
  <si>
    <t>Julio Cesar Tocacelli Colella</t>
  </si>
  <si>
    <t>Paraná</t>
  </si>
  <si>
    <t>Coordenador do Curso de Agronomia</t>
  </si>
  <si>
    <t>julio.colella@fatecie.edu.br</t>
  </si>
  <si>
    <t>026.415.079-19</t>
  </si>
  <si>
    <t>A utilização dos cursos de agrárias para impulsionar os objetivos 1, 2, 3, 6, 8, 12 e 13</t>
  </si>
  <si>
    <t>Conceder de subvenção financeira a projetos de PD&amp;I;;Tratar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</si>
  <si>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Apoio e paridade as IES particulares em relação as públicas na participação da pesquisa científica e tecnológica, principalmente com subvenção financeira.</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</si>
  <si>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PD&amp;I;;Criar incentivos econômicos, financeiros, fiscais e outros para a inclusão de empresas em ambientes promotores de inovação;;Implementar e fortalecer os Centros de Excelência em áreas estratégicas para o Estado.</t>
  </si>
  <si>
    <t>Bolsas de estudos para graduação e pós garantido os objetivos 1, 4, 8, 9, 10 e 16
Apoio a professores (que também são pesquisadores)
Criar uma premiação para Trabalhos de Conclusão de Curso com respectivas categorias</t>
  </si>
  <si>
    <t>Fortalecer a cooperação com órgãos e entidades públicos e com entidades privadas, inclusive para o compartilhamento de recursos humanos especializados e a capacidade instalada, para a execução de projetos de PD&amp;I;;Incentivar a participação em eventos de outros Estados e países para conhecimento de iniciativas e ações que podem ser replicadas;;Alinhar as políticas públicas de educação com as áreas estratégicas e os desafios estaduais e nacionais de CT&amp;I;;Promover a abordagem mais consistente dos conteúdos de ciências, tecnologia, engenharia e matemática na formação em todos os níveis;;Formar recursos humanos nas áreas de ciência, pesquisa, tecnologia e inovação, inclusive por meio de apoio às atividades de extensão.</t>
  </si>
  <si>
    <t>Investir em espaços públicos inteligentes, coworkins, laboratórios de pesquisa, centros tecnológicos, redes wi-fi públicas de alta performance;;Construir programas e ações setoriais de digitalização adequados às características específicas no domínio da agropecuária, indústria, turismo e do comércio, tendo em conta a sustentabilidade ambiental.</t>
  </si>
  <si>
    <t>Ampliar as oportunidades de inclusão social das parcelas mais vulneráveis da população paranaense por meio da CT&amp;I;;Financiar feiras de ciências nas escolas;;Estimular a participação de grupos de áreas urbanas e periferias, áreas rurais, comunidades tradicionais, pessoas com deficiência, idosos, entre outros, em atividades de CT&amp;I;;Promover a interação entre a ciência, a cultura e a arte, com valorização dos aspectos humanísticos e da história da ciência;;Respeitar e valorizar os conhecimentos populares e tradicionais em as relações com CT&amp;I;</t>
  </si>
  <si>
    <t>Ampliar e fortalecer a internacionalização no ensino e pesquisa em CT&amp;I;;Fomentar a visibilidade da pesquisa e da produção de conhecimento e de inovação de pesquisadores paranaenses, seja por meio de publicações em revistas de impacto internacional e (ou) por meio da projeção e impacto nos rankings internacionais;;Treinamento de gestores para sensibilização da importância das ações de internacionalização, de pesquisa aplicada, de relacionamento com o setor empresarial e governo;;Apoiar a internacionalização de instituições públicas e privadas paranaenses que atuam na área de CT&amp;I;;Criar programa de bolsas de estudo no exterior para alunos e professores paranaenses;</t>
  </si>
  <si>
    <t>peço que novamente não esqueçam das IES privadas!</t>
  </si>
  <si>
    <t>Tornar as universidades paranaenses motores vitais da inovação;;Constituir fóruns de integração de políticas de CT&amp;I com os diversos agentes e atores;</t>
  </si>
  <si>
    <t>Estimular a cultura empreendedora, em especial entre os jovens;;Conceder de subvenção financeira a projetos de PD&amp;I;;Desenvolver programas de fomento à inovação e ao empreendedorismo com foco na redução das desigualdades regionais e respeitadas as vocações das regiões paranaenses;;Contribuir com o setor empresarial na melhoria da competitividade e na adoção de estratégias de desenvolvimento e adoção de tecnologias e processos inovadores;;Patrocinar políticas públicas que favorecem empreendimentos inovadores que gerem soluções para problemas ambientais;</t>
  </si>
  <si>
    <t>Conceder benefícios financeiros para iniciativas de inovação nas empresas, reembolsáveis e não reembolsáveis;;Estimular a inserção de pesquisadores em empresas privadas, através de programas de concessão de bolsas;;Regulamentar a concessão de bônus tecnológico;;Lançar prêmios tecnológicos para empresas sediadas no Estado;</t>
  </si>
  <si>
    <t>Capacitação de recursos humanos para a transformação digital;;Aprimorar a oferta de bens e serviços à sociedade através da transformação digital;;Digitalizar serviços públicos visando o menor tempo para o atendimento e a melhoria da qualidade de vida dos cidadãos;;Aumentar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</si>
  <si>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Criar produtos financeiros específicos para facilitar a fase de scale-up por meio do acesso a mercados internacionais;;Mapeamento de oportunidades de mercado em outros países;;Auxiliar no processo de adequação dos negócios às necessidades e preferências internacionais;</t>
  </si>
  <si>
    <t>Que o Estado saiba que não existe somente as IES publicas produzindo inovação! As IES Particulares também produzem e podem produzir ainda mais se tiverem o mesmo acesso que as públicas!</t>
  </si>
  <si>
    <t>Misley Guths</t>
  </si>
  <si>
    <t>FUNDADORA</t>
  </si>
  <si>
    <t>misleyg6@hotmail.com</t>
  </si>
  <si>
    <t>027.932.149-06</t>
  </si>
  <si>
    <t>1. Oferecer incentivos financeiros e fiscais para empresas que investem em pesquisa e inovação alinhada aos Objetivos do Desenvolvimento Sustentável (ODS).
2. Facilitar parcerias entre instituições acadêmicas, empresas e governo para impulsionar pesquisas em tecnologias disruptivas.
3. Criar formas acessíveis de financiamento para startups e empresas inovadoras, focando em ecossistemas de inovação.
4. Estimular a colaboração entre universidades, centros de pesquisa, empresas e organizações para desenvolver soluções inovadoras que abordem desafios sociais e ambientais.
Essas medidas visam integrar pesquisa, desenvolvimento tecnológico e inovação, impulsionando o desenvolvimento sustentável e a inclusão social conforme os ODS.</t>
  </si>
  <si>
    <t>Desenvolver linhas de crédito voltadas ao avanço tecnológico e às inovações nas empresas e em outras organizações públicas e privadas no Estado do Paraná;;Conceder de subvenção financeira a projetos de PD&amp;I;;Apoiar as atividades de PD&amp;I e a inserção de pesquisadores nas empresas e no governo;;Impulsionar a inovação disruptiva;;Alinhar as instituições de PD&amp;I com a Política Estadual de CT&amp;I por intermédio de apoio de pesquisas orientadas à missão;</t>
  </si>
  <si>
    <t>Estabelecer linhas de crédito voltadas ao avanço tecnológico e inovações é uma estratégia fundamental para impulsionar o desenvolvimento do setor empresarial no Estado do Paraná, tanto no âmbito público quanto privado. Essas linhas de crédito podem ser moldadas de forma a promover o investimento em Pesquisa, Desenvolvimento e Inovação (PD&amp;I) e alavancar o desenvolvimento de tecnologias disruptivas. A disponibilização de recursos financeiros específicos para projetos inovadores possibilita o desenvolvimento de soluções criativas, o aprimoramento de produtos e serviços, além de fomentar a competitividade e o crescimento econômico sustentável. Ao oferecer condições acessíveis e atrativas, o Estado do Paraná incentiva o setor privado e organizações públicas a investirem em inovação, contribuindo assim para o progresso tecnológico e o fortalecimento da economia local, em linha com os objetivos de desenvolvimento do estado e do país.</t>
  </si>
  <si>
    <t>Desenvolver, implementar e manter um sistema de informações, comunicação e disseminação do conhecimento em ciência, tecnologia e inovação;;Regulamentar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públicas;;Desenvolver o sistema de parques tecnológicos e ambientes de inovação do Estado;;Promover a implementação do Marco Legal de CT&amp;I;</t>
  </si>
  <si>
    <t>Para fortalecer o ambiente de negócios e promover o desenvolvimento social inclusivo e sustentável por meio da formação do capital humano em Ciência, Tecnologia e Inovação (CT&amp;I), o Estado do Paraná pode implementar as seguintes ações:
1. Fomentar Educação de Qualidade*: Investir em educação de alta qualidade, desde o ensino fundamental até o ensino superior, com foco em disciplinas STEM (ciência, tecnologia, engenharia e matemática), para desenvolver habilidades técnicas e científicas.
2. Incentivar Programas de Bolsas e Subsídios: Estabelecer programas de bolsas de estudo e subsídios para estudantes que optem por carreiras ligadas a CT&amp;I, visando atrair talentos e garantir uma formação robusta nessa área.
3. Parcerias entre Universidades e Empresas: Estimular parcerias entre universidades e empresas para desenvolver currículos alinhados às demandas do mercado de trabalho, promovendo estágios, programas de trainee e intercâmbio de conhecimentos.
4. Centros de Inovação e Incubadoras: Criar centros de inovação e incubadoras para apoiar startups e empreendedores, oferecendo mentorias, treinamentos e recursos para o desenvolvimento de soluções inovadoras.
5.Programas de Retenção de Talentos: Estabelecer programas que incentivem a permanência de talentos locais na região, oferecendo benefícios e oportunidades de carreira atraentes no estado.
6. Incentivo à Educação Continuada: Promover a educação continuada e o aprimoramento profissional, incentivando cursos de atualização e especializações relacionados à CT&amp;I.
7. Aproximação com Escolas Técnicas: Estreitar a relação entre instituições de ensino técnico e o setor produtivo, adaptando currículos e promovendo estágios e parcerias para melhor formação técnica.
Essas ações visam formar e reter talentos, estimulando o empreendedorismo inovador e o desenvolvimento social inclusivo e sustentável alinhado aos Objetivos do Desenvolvimento Sustentável (ODS) no estado do Paraná.</t>
  </si>
  <si>
    <t>Incentivar a participação em eventos de outros Estados e países para conhecimento de iniciativas e ações que podem ser replicadas;;Alinhar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CT&amp;I;;Ampliar, diversificar e consolidar a capacidade de pesquisa básica no Estado;</t>
  </si>
  <si>
    <t xml:space="preserve">Para fortalecer o ambiente de negócios e promover o desenvolvimento social inclusivo e sustentável por meio da infraestrutura e cooperação em Ciência, Tecnologia e Inovação (CT&amp;I), o Estado pode implementar as seguintes ações:
1. Estimular Parcerias Público-Privadas: Facilitar a colaboração entre o setor público e privado para o desenvolvimento de projetos inovadores, utilizando expertise e recursos de ambas as partes.
2. Criar Centros de Inovação e Pesquisa: Estabelecer centros de inovação e pesquisa em parceria com universidades e empresas, visando o desenvolvimento de soluções tecnológicas alinhadas aos ODS.
3. Incentivar a Virtualização de Serviços Públicos: Promover a virtualização de serviços públicos, simplificando processos e facilitando o acesso à informação e serviços de forma digital.
4. Desenvolver Espaços Públicos Inteligentes: Implementar espaços públicos inteligentes, com acesso à tecnologia e conectividade para a população, promovendo a interação e o uso criativo da tecnologia.
5. Apoiar Startups e Empreendedores: Criar programas de incentivo e apoio a startups e empreendedores na área de CT&amp;I, oferecendo infraestrutura, mentoria e acesso a financiamento para o desenvolvimento de ideias inovadoras.
6. Estimular Projetos de Sustentabilidade: Fomentar projetos inovadores que abordem a sustentabilidade e a preservação ambiental, alinhados aos Objetivos do Desenvolvimento Sustentável.
Essas ações contribuem para o fortalecimento do ambiente de negócios ao promover a inovação e inclusão digital, além de impulsionar o desenvolvimento social sustentável, alinhadas aos Objetivos do Desenvolvimento Sustentável (ODS) no estado.
</t>
  </si>
  <si>
    <t>Fomentar, manter e investir em equipamentos e infraestruturas necessários para liderar avanços científicos e tecnológicos de ponta;;Investir em espaços públicos inteligentes, coworkins, laboratórios de pesquisa, centros tecnológicos, redes wi-fi públicas de alta performance;;Construir programas e ações setoriais de digitalização adequados às características específicas no domínio da agropecuária, indústria, turismo e do comércio, tendo em conta a sustentabilidade ambiental.</t>
  </si>
  <si>
    <t>Incentivar a Participação em Pesquisas Comunitárias: Estimular a participação da comunidade em projetos de pesquisa e inovação que abordem desafios locais, envolvendo a população na busca por soluções que melhorem a qualidade de vida.</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</si>
  <si>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ciências;;Apoiar ações para a formação de quadros para atuação em popularização e divulgação da CT&amp;I (técnico, gestão e pesquisa);;Apoiar ações para a realização de pesquisas sobre popularização e divulgação da CT&amp;I e de Ciência Cidadã a fim de fortalecer a área e subsidiar a tomada de decisão;;Buscar parcerias internacionais para o desenvolvimento de atividades de CT&amp;I, troca de experiências e captação de recursos;</t>
  </si>
  <si>
    <t xml:space="preserve">Para fortalecer o ambiente de negócios e promover o desenvolvimento social inclusivo e sustentável por meio da internacionalização da Ciência, Tecnologia e Inovação (CT&amp;I), o Estado do Paraná pode implementar as seguintes ações:
1. Incentivo à Cooperação Internacional em Pesquisa e Inovação: Estimular parcerias e acordos de cooperação com instituições de pesquisa e empresas estrangeiras, promovendo a colaboração em projetos de CT&amp;I alinhados aos ODS.
2. Atração de Investimentos Estrangeiros em Inovação: Criar políticas e incentivos para atrair investimentos estrangeiros direcionados à inovação e desenvolvimento de tecnologias no estado.
3. Programas de Intercâmbio Acadêmico e Profissional: Estabelecer programas de intercâmbio para pesquisadores, estudantes e profissionais, permitindo trocas de conhecimento e experiências com outras nações.
4. Participação em Redes Internacionais de Inovação: Integrar redes internacionais de inovação, possibilitando o compartilhamento de boas práticas, tecnologias e colaboração em pesquisa.
5. Promoção de Eventos e Conferências Internacionais: Organizar e sediar eventos e conferências internacionais na área de CT&amp;I, atraindo especialistas e investidores estrangeiros para o estado.
6. Estímulo à Exportação de Tecnologia e Inovação: Apoiar empresas locais na exportação de tecnologias e inovações desenvolvidas no estado, promovendo o reconhecimento internacional da expertise paranaense.
7. Diplomacia Científica e Tecnológica: Estabelecer um diálogo ativo com representações diplomáticas para fomentar a cooperação e o intercâmbio de conhecimentos em CT&amp;I.
Essas ações visam potencializar a contribuição do estado do Paraná no cenário internacional de CT&amp;I, impulsionando o desenvolvimento econômico e social inclusivo e sustentável, alinhado com os Objetivos do Desenvolvimento Sustentável (ODS).
</t>
  </si>
  <si>
    <t>Ampliar e fortalecer a internacionalização no ensino e pesquisa em CT&amp;I;;Incentivar a aproximação do Sistema Estadual de CT&amp;I de sistemas internacionais de CT&amp;I;;Criação de novos modelos de interação internacional;;Incentivar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t>
  </si>
  <si>
    <t xml:space="preserve">Para fortalecer o ambiente de negócios e promover o desenvolvimento social inclusivo e sustentável através da integração entre o setor acadêmico e empresarial no Paraná, o Estado pode implementar as seguintes ações:
1. Estímulo a Parcerias Estratégicas: Facilitar e incentivar a formação de parcerias estratégicas entre universidades, instituições de pesquisa e empresas, promovendo a colaboração em projetos de inovação e pesquisa alinhados aos ODS.
2. Criação de Centros de Inovação Colaborativos: Estabelecer centros de inovação colaborativos, onde acadêmicos e empresários possam trabalhar juntos no desenvolvimento de soluções inovadoras para desafios locais e globais.
3. Programas de Capacitação e Intercâmbio: Desenvolver programas de capacitação e intercâmbio para que acadêmicos possam conhecer a realidade e as demandas das empresas, e vice-versa, fomentando uma visão mais prática e aplicada da academia e uma maior compreensão das necessidades do mercado.
4. Incentivo à Transferência de Tecnologia: Estabelecer políticas que facilitem a transferência de tecnologia e conhecimento gerado nas instituições acadêmicas para o setor empresarial, estimulando a aplicação prática dos avanços científicos.
5. Fomento à Inovação Aberta: Promover a inovação aberta, onde empresas podem colaborar com instituições acadêmicas para resolver desafios específicos, e vice-versa, ampliando o potencial inovador e os benefícios para ambas as partes.
6. Apoio a Startups Universitárias: Criar mecanismos de apoio específicos para startups universitárias, incentivando a criação e o desenvolvimento de novos empreendimentos a partir da pesquisa acadêmica.
7. Rede de Mentoria e Consultoria: Estabelecer uma rede de mentoria e consultoria composta por profissionais experientes do setor empresarial, que possam orientar acadêmicos e startups no desenvolvimento e implementação de projetos inovadores.
</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</si>
  <si>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laboratórios;;Regulamentar licenças de pesquisadores públicos e docentes das universidades estaduais para constituir empresa ou colaborar com empresa cujos objetivos envolvam a aplicação de inovação;;Estruturar os Núcleos de Inovação Tecnológica/Agências de Inovação das IEES para atenderem as atribuições da</t>
  </si>
  <si>
    <t xml:space="preserve">1. Incentivo a Incubadoras de Startups: Criar e apoiar incubadoras de startups, oferecendo infraestrutura, mentoria, capacitação e acesso a financiamentos para impulsionar o desenvolvimento de novos negócios inovadores.
2. Programas de Aceleração Empresarial: Estabelecer programas de aceleração para startups, fornecendo suporte intensivo durante estágios iniciais, incluindo mentoria, treinamento e acesso a redes de contatos e investidores.
3. Facilitação de Acesso a Capital de Investimento: Desenvolver mecanismos para facilitar o acesso das startups a capital de investimento, como fundos de investimento, linhas de crédito e incentivos fiscais específicos.
4. Estímulo à Inovação Aberta com Empresas Estabelecidas: Fomentar a colaboração entre startups e empresas já estabelecidas para promover a inovação aberta, possibilitando o desenvolvimento conjunto de soluções disruptivas.
5. Formação de Ecossistemas de Inovação: Criar ecossistemas de inovação que reúnam universidades, empresas, órgãos governamentais e organizações da sociedade civil, para promover a cooperação e cocriação de soluções inovadoras.
6. Capacitação Empreendedora nas Escolas: Introduzir programas de educação empreendedora desde o ensino fundamental, estimulando a cultura empreendedora e criativa desde cedo.
7. Estímulo a Inovações Sociais: Apoiar iniciativas de inovação social que busquem soluções para desafios sociais locais, contribuindo para um desenvolvimento sustentável e inclusivo.
8. Incentivo a Empreendimentos de Base Tecnológica: Oferecer incentivos e benefícios fiscais para empreendimentos de base tecnológica que contribuam para a inovação e desenvolvimento econômico do estado.
</t>
  </si>
  <si>
    <t>Criar programas para apoiar a transformação de ideias em projetos bem sucedidos e sustentáveis;;Conceder de subvenção financeira a projetos de PD&amp;I;;Estimular e apoiar a constituição, consolidação e expansão de ambientes promotores de inovação nas suas dimensões ecossistemas de inovação e mecanismos de geração de empreendimentos;;Fomentar o capital empreendedor em projetos de CT&amp;I no Paraná;;Criar programas de empreendedorismo inovador que diminuam as brechas sociais, territoriais e de gênero.</t>
  </si>
  <si>
    <t>1. Criação de Programas de Incentivo à Inovação: Estabelecer programas de incentivo financeiro para empresas que investem em Pesquisa, Desenvolvimento e Inovação (PD&amp;I), especialmente em áreas alinhadas aos Objetivos do Desenvolvimento Sustentável (ODS).
2. Oferta de Capacitação e Treinamento: Disponibilizar treinamentos, workshops e capacitações para empresários e colaboradores, visando aprimorar habilidades técnicas e conhecimentos necessários para a adoção de novas tecnologias e práticas inovadoras.
3. Apoio à Transformação Digital: Fornecer suporte técnico e financeiro para que as empresas possam realizar a transformação digital, adotando tecnologias modernas e digitais para aumentar a eficiência operacional e a competitividade.
4. Estímulo à Colaboração com Universidades e Instituições de Pesquisa: Facilitar a colaboração entre empresas e instituições de ensino e pesquisa para desenvolver soluções inovadoras e tecnologicamente avançadas.
5. Incentivo à Propriedade Intelectual e Registro de Patentes: Apoiar o registro de patentes e a proteção da propriedade intelectual das inovações desenvolvidas pelas empresas, incentivando a criação de um ambiente propício para a inovação.
6. Criação de Parques Tecnológicos e Incubadoras: Estabelecer parques tecnológicos e incubadoras de empresas para promover a concentração de empresas inovadoras, facilitando a interação e colaboração entre elas.
7. Estímulo a Investimentos Privados em Inovação: Criar políticas que incentivem empresas a investirem em inovação, por meio de benefícios fiscais, subsídios e parcerias público-privadas.
8. Apoio a Startups e Empresas de Pequeno e Médio Porte: Proporcionar recursos financeiros e suporte técnico para startups e empresas de pequeno e médio porte, impulsionando seu crescimento e inovação.</t>
  </si>
  <si>
    <t>Promover ações de Apoio Direto à Inovação destinadas ao atendimento de prioridades estaduais de interesse estratégico;;Regulamentar a concessão de bônus tecnológico;;Utilizar o poder de compra do Estado para estimular empresas inovadoras;;Prever investimentos em pesquisa, desenvolvimento e inovação em contratos de concessão de serviços públicos e regulações setoriais.</t>
  </si>
  <si>
    <t>1. Desenvolvimento de Plataformas Digitais Integradas: Criar plataformas digitais que integrem os serviços públicos nas áreas de saúde, educação, segurança e agricultura, proporcionando um acesso mais fácil e eficiente para os cidadãos e empresas.
2. Estímulo à Inovação Tecnológica nos Serviços Públicos: Incentivar a inovação tecnológica e a adoção de soluções digitais inovadoras para otimizar os serviços públicos, melhorando a eficiência e a qualidade do atendimento.
3. Promoção da Inclusão Digital: Desenvolver programas para garantir que toda a população tenha acesso à tecnologia e habilidades digitais, visando à inclusão e a participação ativa na sociedade digital.
4. Aprimoramento dos Sistemas de Saúde Digital: Modernizar os sistemas de saúde com o uso de tecnologia, como prontuários eletrônicos, telemedicina e aplicativos de saúde, melhorando o atendimento e a gestão dos serviços de saúde.
5.Digitalização da Educação: Investir na digitalização da educação, proporcionando ferramentas e recursos digitais para professores e alunos, ampliando o acesso ao ensino de qualidade.
6. Integração de Tecnologia na Agricultura: Integrar tecnologias avançadas na agricultura, como agricultura de precisão e IoT (Internet das Coisas), para aumentar a produtividade e a sustentabilidade no setor agrícola.
7. Modernização da Segurança Pública: Utilizar tecnologias avançadas para otimizar a segurança pública, como câmeras de vigilância inteligentes, análise de dados e sistemas de comunicação eficazes.
8. Capacitação e Treinamento Digital para Servidores Públicos: Oferecer capacitação e treinamento para os servidores públicos, capacitando-os a adotar e gerenciar as novas tecnologias de maneira eficaz.</t>
  </si>
  <si>
    <t>Participação efetiva nas políticas nacionais de desenvolvimento econômico, científico, tecnológico e de inovação na implementação dos respectivos planos, programas e projetos de interesse estadual;;Criar produtos financeiros específicos para facilitar a fase de scale-up por meio do acesso a mercados internacionais;;Mapeamento de oportunidades de mercado em outros países;;Auxiliar no processo de adequação dos negócios às necessidades e preferências internacionais;;Utilizar TICs nos processos estatais de certificação e documentação para internacionalização dos negócios;</t>
  </si>
  <si>
    <t>1. Integração da Inovação no Currículo Escolar:
- Inserir a inovação e o pensamento crítico como componentes essenciais do currículo escolar em todos os níveis de ensino, incentivando desde cedo a criatividade e a resolução de problemas.
2. Capacitação de Educadores:
- Oferecer treinamentos e capacitação para educadores sobre como promover a cultura da inovação em sala de aula, capacitando-os a estimular a criatividade e o pensamento inovador entre os estudantes.
3. Estímulo a Projetos Interdisciplinares:
- Incentivar a realização de projetos interdisciplinares que abordem desafios reais do Estado, promovendo a colaboração entre estudantes de diferentes áreas de conhecimento.
4. Parcerias entre Escolas e Empresas:
- Estabelecer parcerias entre escolas e empresas locais para proporcionar aos estudantes experiências práticas, estágios e visitas a ambientes inovadores, inspirando-os a seguir carreiras inovadoras.
5. Criação de Espaços de Inovação nas Escolas:
- Implementar espaços físicos e virtuais nas escolas, como laboratórios de criatividade e inovação, onde os estudantes possam experimentar e desenvolver projetos inovadores.
6. Promoção de Concursos e Desafios Inovadores:
- Realizar concursos e desafios que estimulem os estudantes a criar soluções inovadoras para problemas locais, reconhecendo e premiando suas iniciativas.
7. Formação Continuada para Profissionais:
- Oferecer programas de formação continuada para profissionais de diversas áreas, visando estimular a inovação no ambiente de trabalho e aprimorar a capacidade de desenvolver soluções inovadoras.
8. Criação de Incubadoras de Inovação Empresarial:
- Estabelecer incubadoras de inovação para apoiar empreendedores e empresas locais na implementação de ideias inovadoras, proporcionando ambiente propício ao desenvolvimento e à disseminação da cultura da inovação.</t>
  </si>
  <si>
    <t>O maior desafio para impulsionar a economia inovadora no Paraná é a necessidade urgente de políticas e recursos robustos direcionados para Pesquisa e Desenvolvimento (P&amp;D), especialmente para startups e novas empresas. É essencial criar incentivos fiscais, fundos de investimento e linhas de crédito específicas que facilitem o financiamento e a capacitação para a inovação, estimulando o surgimento e crescimento de empreendimentos inovadores no estado. Essa abordagem é fundamental para acelerar a economia baseada em descobertas científicas, contribuindo para um desenvolvimento social inclusivo e sustentável.</t>
  </si>
  <si>
    <t>Célia Regina Rocha</t>
  </si>
  <si>
    <t>Presidente</t>
  </si>
  <si>
    <t>celiahrocha@yahoo.com.br</t>
  </si>
  <si>
    <t>949.092.619-15</t>
  </si>
  <si>
    <t xml:space="preserve">
Diagnósticos regionais 
Agências regionais
Parcerias estratégicas 
Definição de objetivos e eixos de trabalho customizadosr para cada região/município 
Projetos pilotos</t>
  </si>
  <si>
    <t>Promover a sinergia territorial das ICTs com agentes privados e da sociedade civil para aprofundar a colaboração e coesão das ações em CT&amp;I em áreas estratégicas;;Investir em espaços públicos inteligentes, coworkins, laboratórios de pesquisa, centros tecnológicos, redes wi-fi públicas de alta performance;</t>
  </si>
  <si>
    <t>Diagnósticos regionais Agências regionais Parcerias estratégicas Definição de objetivos e eixos de trabalho customizados para cada região/município Projetos pilotos</t>
  </si>
  <si>
    <t>Difundir os objetivos das ODS nos municípios e “traduzir” essas demandas/tendências para os MEIs ou para quem quer empreender e não sabe o que fazer, como inovar e encontrar um nicho.</t>
  </si>
  <si>
    <t>Estimular a cultura empreendedora, em especial entre os jovens;;Criar programas de empreendedorismo inovador que diminuam as brechas sociais, territoriais e de gênero.</t>
  </si>
  <si>
    <t>Fazer parcerias com a FIEP e trazê-los para o interior do estado para fomentar inovação no chão de fábrica.</t>
  </si>
  <si>
    <t>Trazer inovação e desenvolvimento para os demais municípios além do eixo Curitiba, Maringá, Londrina (grandes e médios municípios).</t>
  </si>
  <si>
    <t>André Luiz Oliveira de Francisco</t>
  </si>
  <si>
    <t>Campos Gerais</t>
  </si>
  <si>
    <t>Profissional Superior - Eng. Agrônomo Pesquisa</t>
  </si>
  <si>
    <t>alfrancisco@idr.pr.gov.br</t>
  </si>
  <si>
    <t>368.471.858-05</t>
  </si>
  <si>
    <t>Existe a necessidade da integração do ensino pesquisa e tensão (universidades/faculdades, colégios técnicos/ensino médio, institutos de pesquisa e setores com atividades de extensão para que haja: 1 - popularização da importância da pesquisa em seus mais diversos níveis (básicas e aplicada); 2 - Integração da necessidade atividade do cidadão pesquisa, onde ele passa a perceber a necessidade de inovar, desde a criação de um negocio pesquisando sobre administração, até um novo modelos de implementação de atividades industriais/serviços e outros); 3 - Iniciativa conjunta do publico e privada para criação de atividades, programas e agencias dentro das entidades já existentes ou até PPP para difusão do conhecimento em pesquisa.</t>
  </si>
  <si>
    <t>Apoiar a cooperação entre empresas, governo e instituições de ciência e tecnologia, em caráter regional, nacional e internacional;;Apoiar as atividades de PD&amp;I e a inserção de pesquisadores nas empresas e no governo;;Desenvolver nas escolas aptidões individuais para o empreendedorismo e para a pesquisa científica;;Criar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t>
  </si>
  <si>
    <t>Criação de uma agencia de difusão de tecnologia e entensão tecnologia para fins de serviço e industrial, talvez integrando com o sebrae, mas sem custos ou custos menores do que já temos hoje no sistema.</t>
  </si>
  <si>
    <t>Acredito que precisamos de agencias de pesquisa e extensão para o setor de serviços, além do atual sebrae, realizando incentivo a pesquisa aplicada a gestão/inovação, pesquisa básicas para o setor de serviços, mas num modelo diferente do atual IDR-Paraná, com maior interação com o setor privado e parcerias com o setor de ensino. E precisamos do mesmo para o setor industrial, mas ai mais próximo do sistema do IDR-Paraná devido a indústria impedir difusão de inovações geradas por proteção de inovação criada por X ou Y empresa.</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</si>
  <si>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públicas;;Estimular a implantação de laboratórios multiusuários;;Conectar pesquisadores, linhas de pesquisa, empresas, necessidades públicas e privadas no desenho de soluções inovadoras;;Apoiar as atividades de PD&amp;I e a inserção de pesquisadores nas empresas e no governo;;Desenvolver o sistema de parques tecnológicos e ambientes de inovação do Estado;;Implementar e fortalecer os Centros de Excelência em áreas estratégicas para o Estado.</t>
  </si>
  <si>
    <t>Precisamos da criação de especializações, aprimoramentos e cursos livres sem custos ou muito baixos para continuar a busca do conhecimento para os formados em nível técnicos e superiores em todos os setores. Basta ver o sucesso do sistema FAEP-Senar.</t>
  </si>
  <si>
    <t>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CT&amp;I;;Formar recursos humanos nas áreas de ciência, pesquisa, tecnologia e inovação, inclusive por meio de apoio às atividades de extensão.</t>
  </si>
  <si>
    <t>Criar programa de verificação de setores do ensino pesquisa e extensão com baixo numero de profissionais em geral e também ligados a produção de pesquisa/inovação. Temos hoje o setor de pesquisa aeronautica quase sem profissionais no estado</t>
  </si>
  <si>
    <t>Temos universidades publicas, colegios tecnicos e ensino médio, instutitos de pesquisa como o IDR-Paraná com estrutura de ensino-pesquisa-extensão jogadas no lixo (baixo aproveitamento, deterioração, baixa qualidade, mão de obra mau aproveitada) e que teria com planejamento e cooperação-parcerias possibilidade de terem laboratórios ou locais de criação de inovação junto a empresas, entidades e agentes publico-privados (federal, estadual e municipal, Ongs e pessoas físicas) atuante. Um colégio técnico poderia ser base para um empresa desenvolver mecanismos industriais para poder inovar OU uma unidade do IDR-Paraná poderia aberta a um cooperativa criar um X ou Y modelo de produção de mudas ou extração de substancias de frutas.</t>
  </si>
  <si>
    <t>Fomentar, manter e investir em equipamentos e infraestruturas necessários para liderar avanços científicos e tecnológicos de ponta;;Promover a sinergia territorial das ICTs com agentes privados e da sociedade civil para aprofundar a colaboração e coesão das ações em CT&amp;I em áreas estratégicas;;Investir em espaços públicos inteligentes, coworkins, laboratórios de pesquisa, centros tecnológicos, redes wi-fi públicas de alta performance;;Desenvolver mecanismos de compras públicas, encomendas tecnológicas, concursos de CT&amp;I;;Construir programas e ações setoriais de digitalização adequados às características específicas no domínio da agropecuária, indústria, turismo e do comércio, tendo em conta a sustentabilidade ambiental.</t>
  </si>
  <si>
    <t>Criação de cooperação, com responsabilidade, fiscalização e cooperação integrada (PPP), de nossas universidades, colegios tecnicos e institutos de pesquisa a quem queira fazer pesquisa (todos os níveis).</t>
  </si>
  <si>
    <t>Como já mencionado em item anterior, precisamos criar setores especiais quer sejam dentro de instituições já formadas de ensino e pesquisa como criar mesmo agencias de extensão para atender o grande se setor de serviços levando as inovações a eles, principalmente a nível de gestão, mas também conhecimento e incentivo a promover inovação. O mesmo deve ser observado ao setor industrial mas em moldes mais semelhantes ao IDR-Paraná, mas com PPP integradas.</t>
  </si>
  <si>
    <t>Enfatizar ações e atividades que valorizem a criatividade, a experimentação, a interdisciplinaridade, a transdisciplinaridade e o empreendedorismo nas escolas e universidades;;Estimular a participação de jovens, em especial meninas, em atividades de CT&amp;I;;Apoiar ações para a formação de quadros para atuação em popularização e divulgação da CT&amp;I (técnico, gestão e pesquisa);;Estabelecer parcerias em atividades de popularização e divulgação da CT&amp;I com órgãos públicos, entidades de CT&amp;I, empresas, universidades e instituições de pesquisa, entre outras;</t>
  </si>
  <si>
    <t>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internacional;;Fomentar, manter e investir em equipamentos e infraestruturas necessários para liderar avanços científicos e tecnológicos de ponta;;Gerar novos modelos de gestão, de ensino, de pesquisa, de inovação e de cooperação e interação que projetem e executem ações de internacionalização;;Incentivar a aproximação do Sistema Estadual de CT&amp;I de sistemas internacionais de CT&amp;I;</t>
  </si>
  <si>
    <t>Colégios técnicos e institutos de pesquisa também devem ser fomentados para esta atividade com muita capacidade reprimida e qualidades para tais ações.</t>
  </si>
  <si>
    <t>Apoiar ao avanço tecnológico e às inovações nas empresas e outras organizações públicas e privadas no Estado do Paraná;;Capacitação de recursos humanos para a inovação;;Estimular e apoiar a constituição, consolidação e expansão de ambientes promotores de inovação nas suas dimensões ecossistemas de inovação e mecanismos de geração de empreendimentos;;Financiar incubadoras e aceleradoras em empresas com base tecnológica;;Patrocinar políticas públicas que favorecem empreendimentos inovadores que gerem soluções para problemas ambientais;</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</si>
  <si>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empresarial;;Utilizar o poder de compra do Estado para estimular empresas inovadoras;;Prever investimentos em pesquisa, desenvolvimento e inovação em contratos de concessão de serviços públicos e regulações setoriais.</t>
  </si>
  <si>
    <t>Identificar os sistemas informatizados e apresentar um diagnóstico sobre os processos e as soluções tecnológicas utilizadas pela administração direta e indireta;;Expandir a utilização de TICs na prestação de serviços públicos do Estado;;Revisar processos de trabalho no âmbito da administração direta e indireta do Estado visando à simplificação e desburocratização da ação pública;;Aprimorar a oferta de bens e serviços à sociedade através da transformação digital;;Digitalizar serviços públicos visando o menor tempo para o atendimento e a melhoria da qualidade de vida dos cidadãos;</t>
  </si>
  <si>
    <t>Precisamos levar esta cultura aos colégios de ensino fundamental, médio e técnico e não achar que apenas universidade é local para atuação junto a inovação e pesquisa.</t>
  </si>
  <si>
    <t>Motivar os jovens a serem inovadores e pesquisadores (desinteresse é generalizado) e integrar todos os agentes possíveis no sistema de ensino pesquisa e intensão que levem a inovação generalizada</t>
  </si>
  <si>
    <t>William Coelho de Araujo Fagundes</t>
  </si>
  <si>
    <t>Metropolitana de Curitiba</t>
  </si>
  <si>
    <t>Coordenador do Programa de Robótica e Espaço Maker</t>
  </si>
  <si>
    <t>fagundes.william@escola.pr.gov.br</t>
  </si>
  <si>
    <t>033.027.899-12</t>
  </si>
  <si>
    <t>Desenvolver linhas de crédito voltadas ao avanço tecnológico e às inovações nas empresas e em outras organizações públicas e privadas no Estado do Paraná;;Conceder de subvenção financeira a projetos de PD&amp;I;</t>
  </si>
  <si>
    <t>Aporte de recursos para Espaço de Inovação que foram credenciados a partir do Edital 10/2023 Seti</t>
  </si>
  <si>
    <t>Instalar Espaço Makers na região Metropoloitana de Curitiba</t>
  </si>
  <si>
    <t>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replicadas;;Alinhar as políticas públicas de educação com as áreas estratégicas e os desafios estaduais e nacionais de CT&amp;I;;Formar recursos humanos nas áreas de ciência, pesquisa, tecnologia e inovação, inclusive por meio de apoio às atividades de extensão.</t>
  </si>
  <si>
    <t>Promover a interação entre a ciência, a cultura e a arte, com valorização dos aspectos humanísticos e da história da ciência;</t>
  </si>
  <si>
    <t>Fomentar, manter e investir em equipamentos e infraestruturas necessários para liderar avanços científicos e tecnológicos de ponta;;Treinamento de gestores para sensibilização da importância das ações de internacionalização, de pesquisa aplicada, de relacionamento com o setor empresarial e governo;;Elaborar manuais, cartilhas e instrumentos similares para orientar as ações internacionais dos órgãos e das entidades da Administração Pública Estadual no que tange à celebração de protocolos, convênios e contratos internacionais;;Apoiar de todas as formas admitidas a participação de pesquisadores paranaenses em redes de pesquisa internacionais;;Apoiar a produção científica paranaense indexada em publicações internacionais;</t>
  </si>
  <si>
    <t>Criar incentivos para que as IEES se integrem e executem programas, projetos e ações voltadas para a população com vistas a emancipação social e a integração regional solidária em articulação com a formação científica e pedagógica de seus estudantes;;Capacitar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</si>
  <si>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Apoiar ao avanço tecnológico e às inovações nas empresas e outras organizações públicas e privadas no Estado do Paraná;;Atualizar e aperfeiçoar os instrumentos de fomento e crédito para atividades que envolvam o empreendedorismo inovador;;Financiar incubadoras e aceleradoras em empresas com base tecnológica;;Patrocinar políticas públicas que favorecem empreendimentos inovadores que gerem soluções para problemas ambientais;</t>
  </si>
  <si>
    <t>Elaborar cartilhas explicativas dos instrumentos de incentivo público à atividade empresarial, facilitando o acesso às informações e aumentando o número de empresas beneficiadas;;Promover ações de Apoio Direto à Inovação destinadas ao atendimento de prioridades estaduais de interesse estratégico;;Lançar prêmios tecnológicos para empresas sediadas no Estado;;Utilizar o poder de compra do Estado para estimular empresas inovadoras;</t>
  </si>
  <si>
    <t>Capacitação de recursos humanos para a transformação digital;;Digitalizar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</si>
  <si>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Participação efetiva nas políticas nacionais de desenvolvimento econômico, científico, tecnológico e de inovação na implementação dos respectivos planos, programas e projetos de interesse estadual;;Criar produtos financeiros específicos para facilitar a fase de scale-up por meio do acesso a mercados internacionais;</t>
  </si>
  <si>
    <t>Realizar ações de intercâmbia para países de 1º Mundo que possuam tecnologia e inovação de ponta com redes de ensino do Ensino Superir a Redes Municpias</t>
  </si>
  <si>
    <t xml:space="preserve">Criar espaços de inovação e tecnologoia como: Espaço Maker, Hub de Inovação, Parques tecnológicos, capacitar e qualificar gestores, coordenadores na área da tecnologia e aportar recursos em ambientes de inovação. Obs. Principalmente na Região Metropolitana de Curitiba. 
</t>
  </si>
  <si>
    <t>silvane maltaca</t>
  </si>
  <si>
    <t>produtora de radio e tv</t>
  </si>
  <si>
    <t>maltacasilvane@gmail.com</t>
  </si>
  <si>
    <t>024.088.479-58</t>
  </si>
  <si>
    <t>Desenvolver linhas de crédito voltadas ao avanço tecnológico e às inovações nas empresas e em outras organizações públicas e privadas no Estado do Paraná;;Conceder de subvenção financeira a projetos de PD&amp;I;;Atualizar a legislação para a garantia do compartilhamento de recursos humanos do Estado com empresas para realização de atividades de PD&amp;I;;Criar programas para graduandos, mestrandos e doutorandos se capacitarem na proteção de suas pesquisas e oferta das mesmas para a solução de problemas locais, regionais, nacionais e internacionais;;Criar um sistema digital que conecte recursos humanos, capacidade instalada, especialidades dos pesquisadores e Institutos de Pesquisas e Inovação às demandas sociais e de mercado;</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</si>
  <si>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Inovação&lt;/a&gt;;;Realizar ações de compliance e integridade entre os órgãos do Estado para a aplicação do Marco Legal de Ciência, Tecnologia e Inovação;;Qualificar de maneira continuada e valorizar os profissionais dedicados à gestão do Sistema Paranaense de CT&amp;I, inclusive os que atuam nos Núcleos de Inovação Tecnológica das ICTs públicas;;Desenhar políticas públicas específicas para a atuação dos inventores independentes e a criação, absorção, difusão e transferência de tecnologia;;Facilitar a transferência de conhecimento por meio de ações que eliminem as barreiras existentes entre os diferentes atores nas esferas pública e privada, com consequente ampliação da divulgação e comunicação da PD&amp;I junto à sociedade;;Desenvolver o sistema de parques tecnológicos e ambientes de inovação do Estado;;Implementar e fortalecer os Centros de Excelência em áreas estratégicas para o Estado.</t>
  </si>
  <si>
    <t>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CT&amp;I;;Formar recursos humanos nas áreas de ciência, pesquisa, tecnologia e inovação, inclusive por meio de apoio às atividades de extensão.</t>
  </si>
  <si>
    <t>Fomentar, manter e investir em equipamentos e infraestruturas necessários para liderar avanços científicos e tecnológicos de ponta;;Promover a sinergia territorial das ICTs com agentes privados e da sociedade civil para aprofundar a colaboração e coesão das ações em CT&amp;I em áreas estratégicas;;Virtualização da infraestrutura de CT&amp;I;</t>
  </si>
  <si>
    <t>Creio que é necessário que o Estado invista também em meios de comunicar e aproximar a população da ciência e tecnologia, estabelecendo parcerias entre secretarias do Estado (principalmente SECOM, SEED, SEEC e SETI) e fomentar a divulgação cientifica de um jeito mais leve, educativo e de valorização dos nossos pesquisadores e cientistas do Estado. Há pesquisas incríveis desenvolvidas no Estado e que merecem mais espaços , inclusive nas emissoras públicas (TV PR Turismo e Radio Educativa). Sugiro tambem a formatação de um portal da ciência paranaense que possa difundir as pesquisas feitas no Estado e estimular crianças e adolescentes a entenderem e gostarem das áreas de ciências . Sou produtora de radio e tv na TV PR Turismo e trabalhei em um documentario sobre o lado cientista de Lange de Morretes que foi exibido no MAE/UFPR. O documentário poderia ser usado tambem em escolas, estimular o turismo (STU poderia criar o caminho de Lange de Morretes) e fomentar atividades no Museu Paranaense, por exemplo. Seriam ideias gerais ,mas com uma rede de secretarias, ajudaria a viabilizar e estimular ações em conjunto que dariam mais visibilidade ao trabalho dos cientistas do PR. ((link do documentário, a quem interessar https://www.youtube.com/watch?v=N4D3lNFmhNM )) Agradeço aqui pela oportunidade de participação, não como agente pública do estado (do qual me orgulho em fazer parte ), mas como cidadã e entusiasta da divulgação científica.</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</si>
  <si>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escolar;;Estabelecer parcerias em atividades de popularização e divulgação da CT&amp;I com órgãos públicos, entidades de CT&amp;I, empresas, universidades e instituições de pesquisa, entre outras;</t>
  </si>
  <si>
    <t>Destinação de recursos para as emissoras públicas do estado do Paraná (Radio e Tv) para elaboração de conteúdos de caráter cientifico e tecnologicos; ;Estabelecer parcerias entre entes do estado para divulgação de C&amp;T por meio das emissoras públicas do estado (radio, tv e formatação de um portal de C&amp;T gerido pelo Estado; ; ;Formar e organizar uma rede de divulgacao cientifica por meio de um portal na internet para difusão de pesquisas feitas em universidades e centros de pesquisa do Estado</t>
  </si>
  <si>
    <t>Ampliar e fortalecer a internacionalização no ensino e pesquisa em CT&amp;I;;Induzir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internacionais;;Fomentar, manter e investir em equipamentos e infraestruturas necessários para liderar avanços científicos e tecnológicos de ponta;;Criar programa de bolsas de estudo no exterior para alunos e professores paranaenses;</t>
  </si>
  <si>
    <t>Criar incentivos para que as IEES se integrem e executem programas, projetos e ações voltadas para a população com vistas a emancipação social e a integração regional solidária em articulação com a formação científica e pedagógica de seus estudantes;;Aperfeiçoar as práticas relativas à proteção da propriedade intelectual, sua divulgação e conexão com o setor produtivo;</t>
  </si>
  <si>
    <t>Estimular a cultura empreendedora, em especial entre os jovens;;Apoiar ao avanço tecnológico e às inovações nas empresas e outras organizações públicas e privadas no Estado do Paraná;;Conceder de subvenção financeira a projetos de PD&amp;I;;Desenvolver programas de fomento à inovação e ao empreendedorismo com foco na redução das desigualdades regionais e respeitadas as vocações das regiões paranaenses;;Financiar incubadoras e aceleradoras em empresas com base tecnológica;</t>
  </si>
  <si>
    <t>Conceder benefícios financeiros para iniciativas de inovação nas empresas, reembolsáveis e não reembolsáveis;;Qualificar profissionais especializados para atuarem na área de execução de projetos de inovação no ambiente empresarial;;Prever investimentos em pesquisa, desenvolvimento e inovação em contratos de concessão de serviços públicos e regulações setoriais.</t>
  </si>
  <si>
    <t>Capacitação de recursos humanos para a transformação digital;;Revisar processos de trabalho no âmbito da administração direta e indireta do Estado visando à simplificação e desburocratização da ação pública;;Aprimorar a oferta de bens e serviços à sociedade através da transformação digital;;Digitalizar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</si>
  <si>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Desenvolver instrumentos de apoio à internacionalização de startups e MPMEs inovadoras, criando uma mentalidade global e facilitando acesso a outros mercados;;Mapeamento de oportunidades de mercado em outros países;</t>
  </si>
  <si>
    <t>Investimento massivo em pesquisas e nas universidades.</t>
  </si>
  <si>
    <t>Dirceu Pauka Junior</t>
  </si>
  <si>
    <t>Desenvolvedor de Software</t>
  </si>
  <si>
    <t>dirceuu@gmail.com</t>
  </si>
  <si>
    <t>064.725.929-00</t>
  </si>
  <si>
    <t>A exemplo do que acontece no exterior ou em universidades do Estado de São Paulo, as universidades paranaenses poderiam desenvolver programas de endowment para que alunos bem sucedidos ajudassem a desenvolver os laboratórios, aceleradoras e outros programas de empreendedorismo.</t>
  </si>
  <si>
    <t>Conceder de subvenção financeira a projetos de PD&amp;I;;Desenvolver aptidões individuais para o empreendedorismo de alta densidade tecnológica nos estudantes das universidades públicas, desde a graduação;;Desenvolver nas escolas aptidões individuais para o empreendedorismo e para a pesquisa científica;;Alinhar as instituições de PD&amp;I com a Política Estadual de CT&amp;I por intermédio de apoio de pesquisas orientadas à missão;;Criar um sistema digital que conecte recursos humanos, capacidade instalada, especialidades dos pesquisadores e Institutos de Pesquisas e Inovação às demandas sociais e de mercado;</t>
  </si>
  <si>
    <t>O fomento de projetos nacionais e regionais para o desenvolvimento local de produtos que já estão disponíveis no mercado exterior porém a preço de moeda estrangeira.</t>
  </si>
  <si>
    <t>Desenvolver, implementar e manter um sistema de informações, comunicação e disseminação do conhecimento em ciência, tecnologia e inovação;;Utilizar as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públicas;;Facilitar a transferência de conhecimento por meio de ações que eliminem as barreiras existentes entre os diferentes atores nas esferas pública e privada, com consequente ampliação da divulgação e comunicação da PD&amp;I junto à sociedade;;Desenvolver o sistema de parques tecnológicos e ambientes de inovação do Estado;</t>
  </si>
  <si>
    <t>Utilizar compras públicas como indutoras de inovação, a partir da capacitação dos agentes públicos no Marco Legal de Ciência, Tecnologia e Inovação;;Constituir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CT&amp;I;;Formar recursos humanos nas áreas de ciência, pesquisa, tecnologia e inovação, inclusive por meio de apoio às atividades de extensão.</t>
  </si>
  <si>
    <t>Fomentar, manter e investir em equipamentos e infraestruturas necessários para liderar avanços científicos e tecnológicos de ponta;;Investir em espaços públicos inteligentes, coworkins, laboratórios de pesquisa, centros tecnológicos, redes wi-fi públicas de alta performance;;Desenvolver mecanismos de compras públicas, encomendas tecnológicas, concursos de CT&amp;I;;Construir programas e ações setoriais de digitalização adequados às características específicas no domínio da agropecuária, indústria, turismo e do comércio, tendo em conta a sustentabilidade ambiental.</t>
  </si>
  <si>
    <t>A mídia tem um papel importante para muitas empresas que precisam que seus produtos sejam conhecidos pelos consumidores e outras empresas que podem fazer negócios. A criação ou fomento a mídias especificas de divulgação tecnológica pode ser benéfico para o ambiente de negócios.</t>
  </si>
  <si>
    <t>Contribuir para promoção, participação e apropriação do conhecimento científico, tecnológico e inovador pela população em geral;;Ampliar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universidades;;Estabelecer parcerias em atividades de popularização e divulgação da CT&amp;I com órgãos públicos, entidades de CT&amp;I, empresas, universidades e instituições de pesquisa, entre outras;;Apoiar o fortalecimento de meios de comunicação pública da ciência como portais, canais de vídeos, sites, jornais e projetos desenvolvidos no âmbito das ICTs.</t>
  </si>
  <si>
    <t>Ampliar e fortalecer a internacionalização no ensino e pesquisa em CT&amp;I;;Estimular a constituição, a expansão e a internacionalização de redes temáticas e interdisciplinares de pesquisa;;Induzir e fomentar a institucionalização e a consolidação de uma Cultura de Internacionalização no Sistema Estadual de Ensino Superior;;Apoiar a internacionalização de instituições públicas e privadas paranaenses que atuam na área de CT&amp;I;;Ampliar o conhecimento dos resultados e impactos de ações e políticas de ecossistemas maduros de interação da tríplice hélice e de investimentos em pessoas e programas de CT&amp;I;</t>
  </si>
  <si>
    <t>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</si>
  <si>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Criar programas para apoiar a transformação de ideias em projetos bem sucedidos e sustentáveis;;Conceder de subvenção financeira a projetos de PD&amp;I;;Expandir o empreendedorismo social de base inovadora, apoiando processos que gerem a inclusão de jovens, mulheres, negros, indígenas e LGBT+ no mercado no desenvolvimento de suas potencialidades;;Criar programas de empreendedorismo inovador que diminuam as brechas sociais, territoriais e de gênero.</t>
  </si>
  <si>
    <t>Conceder benefícios financeiros para iniciativas de inovação nas empresas, reembolsáveis e não reembolsáveis;;Utilizar o poder de compra do Estado para estimular empresas inovadoras;;Prever investimentos em pesquisa, desenvolvimento e inovação em contratos de concessão de serviços públicos e regulações setoriais.</t>
  </si>
  <si>
    <t>Identificar os sistemas informatizados e apresentar um diagnóstico sobre os processos e as soluções tecnológicas utilizadas pela administração direta e indireta;;Capacitação de recursos humanos para a transformação digital;;Digitalizar serviços públicos visando o menor tempo para o atendimento e a melhoria da qualidade de vida dos cidadãos;;Aumentar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</si>
  <si>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A nacionalização é de extrema importância em várias áreas, tanto no desenvolvimento de software quanto de hardware. Muitos dos softwares e hardwares utilizados pelo governo são desenvolvidos em outros países e dessa forma é fomentado os desenvolvedores estrangeiros.</t>
  </si>
  <si>
    <t>Desenvolver instrumentos de apoio à internacionalização de startups e MPMEs inovadoras, criando uma mentalidade global e facilitando acesso a outros mercados;;Participação efetiva nas políticas nacionais de desenvolvimento econômico, científico, tecnológico e de inovação na implementação dos respectivos planos, programas e projetos de interesse estadual;;Criar produtos financeiros específicos para facilitar a fase de scale-up por meio do acesso a mercados internacionais;;Auxiliar no processo de adequação dos negócios às necessidades e preferências internacionais;</t>
  </si>
  <si>
    <t>Promover capacitações em áreas afins à cultura da inovação, em formatos de educação a distância, digital, presencial, em todos os níveis de ensino e em diferentes áreas do conhecimento, com vistas a novos perfis de formação para os estudantes;;Realizar concursos de ideias inovadoras para resolver cases reais do Estado, de empresase/ou inovações em negócios tradicionais, voltados para estudantes e também para trabalhadores paranaenses.</t>
  </si>
  <si>
    <t>As descobertas de ponta, as noticias, as documentações de software e os próprios softwares estão em lingua inglesa. Então o ensino da lingua inglesa deve acelerar o desenvolvimento social inclusivo.</t>
  </si>
  <si>
    <t>David José de Andrade Silva</t>
  </si>
  <si>
    <t>Docente</t>
  </si>
  <si>
    <t>david.silva@ifpr.edu.br</t>
  </si>
  <si>
    <t>269.435.358-46</t>
  </si>
  <si>
    <t>Investir em parcerias com instituições públicas de ensino que tenham reconhecida especialidade de desenvolvimento tecnológico, social e cultural.</t>
  </si>
  <si>
    <t>Conceder de subvenção financeira a projetos de PD&amp;I;;Apoiar a cooperação entre empresas, governo e instituições de ciência e tecnologia, em caráter regional, nacional e internacional;;Tratar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t>
  </si>
  <si>
    <t>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Inovação&lt;/a&gt;;;Estimular a inovação no setor público e privado, a constituição e a manutenção de parques, os arranjos Produtivos Locais (APLs), os polos e arranjos tecnológicos, os distritos industriais e os demais ambientes promotores da inovação;;Desenvolver o sistema de parques tecnológicos e ambientes de inovação do Estado;</t>
  </si>
  <si>
    <t>Fortalecer a cooperação com órgãos e entidades públicos e com entidades privadas, inclusive para o compartilhamento de recursos humanos especializados e a capacidade instalada, para a execução de projetos de PD&amp;I;;Constituir a competência de gestão de projetos de CT&amp;I no âmbito do funcionalismo público estadual, nas empresas, agências de fomento e fundações de amparo;;Realizar concursos de invenções e regulamentar o investimento de capital semente estatal como forma de apoio ao empreendedorismo inovador de alto impacto;;Alinhar as políticas públicas de educação com as áreas estratégicas e os desafios estaduais e nacionais de CT&amp;I;;Formar recursos humanos nas áreas de ciência, pesquisa, tecnologia e inovação, inclusive por meio de apoio às atividades de extensão.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</si>
  <si>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universidades;;Desenvolver metodologias de ensino não formais;;Estimular a participação de grupos de áreas urbanas e periferias, áreas rurais, comunidades tradicionais, pessoas com deficiência, idosos, entre outros, em atividades de CT&amp;I;;Respeitar e valorizar os conhecimentos populares e tradicionais em as relações com CT&amp;I;</t>
  </si>
  <si>
    <t>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inovação;;Ampliação da cooperação internacional com ênfase nas áreas estratégicas para o desenvolvimento do Estado do Paraná.</t>
  </si>
  <si>
    <t>Tornar as universidades paranaenses motores vitais da inovação;;Ofertar programas de licença empreendedora para estudantes e professores das universidades estaduais paranaenses;;Criar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t>
  </si>
  <si>
    <t>Apoiar ao avanço tecnológico e às inovações nas empresas e outras organizações públicas e privadas no Estado do Paraná;;Utilizar o poder de compra do Estado para fomentar o empreendedorismo inovador e a inovação;;Expandir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ambientais;;Criar programas de empreendedorismo inovador que diminuam as brechas sociais, territoriais e de gênero.</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</si>
  <si>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bolsas;;Elaborar programas de transformação digital para empresas;;Promover ações de Apoio Direto à Inovação destinadas ao atendimento de prioridades estaduais de interesse estratégico;;Regulamentar a concessão de bônus tecnológico;</t>
  </si>
  <si>
    <t>Identificar os sistemas informatizados e apresentar um diagnóstico sobre os processos e as soluções tecnológicas utilizadas pela administração direta e indireta;;Capacitação de recursos humanos para a transformação digital;;Aumentar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</si>
  <si>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Desenvolver instrumentos de apoio à internacionalização de startups e MPMEs inovadoras, criando uma mentalidade global e facilitando acesso a outros mercados;;Mapeamento de oportunidades de mercado em outros países;;Auxiliar no processo de adequação dos negócios às necessidades e preferências internacionais;</t>
  </si>
  <si>
    <t>Conseguir superar as políticas tácitas que concentram o poder econômico no agronegócio. Em Jacarezinho, praticamente há pouco espaço para o desenvolvimento de uma indústria tecnológica pois os recursos acabam indo na direção da agricultura e pecuária.</t>
  </si>
  <si>
    <t>Sandro marcio leite Moreira da silva</t>
  </si>
  <si>
    <t>Capital do PR</t>
  </si>
  <si>
    <t>GTC</t>
  </si>
  <si>
    <t>sandro@inovemais.tec.br</t>
  </si>
  <si>
    <t>503.719.329-04</t>
  </si>
  <si>
    <t>Fazer o processo de eletrificação e descarbonização, inclusão digital e renda mínima.</t>
  </si>
  <si>
    <t>Rubia Martoni</t>
  </si>
  <si>
    <t>sócia diretora</t>
  </si>
  <si>
    <t>rubiamartoni@uol.com.br</t>
  </si>
  <si>
    <t>730.977.489-20</t>
  </si>
  <si>
    <t>Fortalecer o ecossistema / sistema regional de inovação de cada região, conforme seu potencial e setores específicos de interesse, sobremaneira considerando seus planejamentos, ouvindo e reconhecendo as suas governanças</t>
  </si>
  <si>
    <t>Desenvolver linhas de crédito voltadas ao avanço tecnológico e às inovações nas empresas e em outras organizações públicas e privadas no Estado do Paraná;;Desenvolver nas escolas aptidões individuais para o empreendedorismo e para a pesquisa científica;;Criar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sociedade;;Promover a simplificação de procedimentos para gestão de projetos de ciência, tecnologia e inovação.</t>
  </si>
  <si>
    <t>Apoiar diretamente os ecossistemas organizados / sistemas regionais de inovação do estado investindo recursos financeiros e econômicos em seus programas e eventos.</t>
  </si>
  <si>
    <t>ICTIs / IEEs estaduais realizarem parcerias abrangentes com as prefeituras municipais, em especial, por meio, dos conselhos municipais (governanças) nas áreas de saúde, educação, desenvolvimento econômico, agricultura e inovação e dos sistemas regionais ou locais de inovação. IEEs se aproximarem dos NREs - Núcleos regionais de educação buscando auxiliar nos gargalos e fomentar o apriimoramento dos professores nas áreas ligadas à inovação (case do NP Maker SRI Norte Pioneiro). NREs e colégicos técnico CEEPs participarem dos sistemas regionais ou locais de inovação e seus representantes particiarem dos conselhos municipais de inovação. Editais voltados à inovação específicos e regionais.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</si>
  <si>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Inovação;;Criar incentivos econômicos, financeiros, fiscais e outros para a inclusão de empresas em ambientes promotores de inovação;;Estimular a inovação no setor público e privado, a constituição e a manutenção de parques, os arranjos Produtivos Locais (APLs), os polos e arranjos tecnológicos, os distritos industriais e os demais ambientes promotores da inovação;</t>
  </si>
  <si>
    <t>Promover sistemas regionais de CT&amp;I e o seu direcionamento para processos mais densos de conhecimento, compatíveis com a especificidade do potencial de cada região paranaense de geração de riquezas.</t>
  </si>
  <si>
    <t>É preciso dispor do capital humano em lugares de liderança e decisão com competências voltadas a absorver e contribuir com o fortaleçimento do ambiente de negócios e com o desenvolvimento social inclusivo e sustentável embasados na inovação e tecnologia, para tanto é, em especial, necessário que a alta direção dos governos municipais conheça ferramentas, comportamentos e/ou práticas que impactam de maneira nova e significativa o ambiente em que estão inseridos. Para tanto que se formule e se ofereça capacitações para esse perfil e se multiplique as melhores práticas de inovação desenvolvidas para aplicação local pelas prefeituras.</t>
  </si>
  <si>
    <t>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t>
  </si>
  <si>
    <t>Fomentar a inovação na solução dos mais variados problemas públicos, reconhecendo esforços e resultados das práticas das administrações municipais e sistemas regionais de inovação, por meio de eventos especificos.</t>
  </si>
  <si>
    <t>Desenvolver mecanismos que permitam ao Governo Paranaense apoiar diretamente os projetos capazes de trazer soluções para os problemas locais ou regionais selecionados pelos ambientes promotores de inovação.</t>
  </si>
  <si>
    <t>Incentivo financiero direto aos fundos municipais de inovação, permitindo que as governanças dos Conselhos Municipais de Inovação definam suas prioridades na aplicação dos recursos na infraestrutura necessária</t>
  </si>
  <si>
    <t>Apoiar os conselhos municipais de inovação e os ecossistemas / sistemas reginais de inovação, abrir canais de escuta direta com essas governanças e levar em consideração para os investimentos do estado suas prioridades e planejamentos.</t>
  </si>
  <si>
    <t>Contribuir para promoção, participação e apropriação do conhecimento científico, tecnológico e inovador pela população em geral;;Ampliar as oportunidades de inclusão social das parcelas mais vulneráveis da população paranaense por meio da CT&amp;I;;Financiar feiras de ciências nas escolas;;Estimular a realização de atividades de popularização e divulgação da CT&amp;I em ações de inclusão social para fins de redução das desigualdades;;Estabelecer parcerias em atividades de popularização e divulgação da CT&amp;I com órgãos públicos, entidades de CT&amp;I, empresas, universidades e instituições de pesquisa, entre outras;</t>
  </si>
  <si>
    <t>Investir e financiar eventos / feiras locais e regionais voltados à inovação, empreendedorismo e ao fomento à difusão da CT&amp;I, inclusive abrindo editais</t>
  </si>
  <si>
    <t>Propiciar missões técnicas e participação em feiras e simpósios das áreas pertinentes à inovação e tecnologia para gestores de ambientes de inovação e sistemas regionais de inovação parananenses, bem como, por meio de edtal de seleção, de startups de todas as regiões paranaenses.</t>
  </si>
  <si>
    <t>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internacional;;Fomentar, manter e investir em equipamentos e infraestruturas necessários para liderar avanços científicos e tecnológicos de ponta;;Ampliar o conhecimento dos resultados e impactos de ações e políticas de ecossistemas maduros de interação da tríplice hélice e de investimentos em pessoas e programas de CT&amp;I;;Ampliação da cooperação internacional com ênfase nas áreas estratégicas para o desenvolvimento do Estado do Paraná.</t>
  </si>
  <si>
    <t>Criar programa de bolsas de estudo/capacitação no exterior para gestores de ambientes de inovação e sistemas regionais de inovação parananenses</t>
  </si>
  <si>
    <t>Apoio direto das IEEs / universidades às comunidades locais e regionais de startups, parceria com as coordenadorias e associações comerciais e empresariais, ecossistemas / sistemas regionais de inovação e as redes empresariais ligadas aos escritórios Sebrae regionais e demais integrantes do sistema S</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</si>
  <si>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</si>
  <si>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TCCs dentro de processo voltado às soluções para os problemas locais ou regionais, de prefeituras municipais e de empresas específicas demandantes.</t>
  </si>
  <si>
    <t>Considerar o planejamento dos sistemas regionais de inovação / ecossistemas organizados e incluir os conselhos municipais de inovação atuantes - na definição de investimentos locais para que a Inovação e Empreendedorismo fortaleça o ambiente de negócios e o desenvolvimento social inclusivo e sustentável local e regionalmente</t>
  </si>
  <si>
    <t>Criar programas para apoiar a transformação de ideias em projetos bem sucedidos e sustentáveis;;Estimular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paranaenses;;Utilizar o poder de compra do Estado para fomentar o empreendedorismo inovador e a inovação;;Atualizar e aperfeiçoar os instrumentos de fomento e crédito para atividades que envolvam o empreendedorismo inovador;</t>
  </si>
  <si>
    <t>Financiar pré incubadoras, incubadoras e aceleradoras municipais, atreladas aos conselhos municipais, com repasse aos fundos municipais de inovação para realmente propiciar a inclusão conforme o perfil de cada localidade e fortalecer o ecossistema local.</t>
  </si>
  <si>
    <t>Parceria direta com as comundades de startups e com as coordenadorias e associações comerciais e empresariais em programa de apoio à inovação nas empresas, especificamente elaborado.</t>
  </si>
  <si>
    <t>Conceder benefícios financeiros para iniciativas de inovação nas empresas, reembolsáveis e não reembolsáveis;;Estimular a inserção de pesquisadores em empresas privadas, através de programas de concessão de bolsas;;Lançar prêmios tecnológicos para empresas sediadas no Estado;;Utilizar o poder de compra do Estado para estimular empresas inovadoras;;Prever investimentos em pesquisa, desenvolvimento e inovação em contratos de concessão de serviços públicos e regulações setoriais.</t>
  </si>
  <si>
    <t>Abrir editais especificos, por região paranaense em conexão com os ecossistemas/ sistemas regionais de inovação, voltados às startups, nos vários estágios, com benefícios financeiros não reembolsáveis</t>
  </si>
  <si>
    <t>O primeiro ponto é ampliar e melhorar a conectividade nas regiões, em especial na area rural para que os agricultores sejam incluidos e oferecer wifi gratuito às comunidades em parceria com as prefeituras municipais</t>
  </si>
  <si>
    <t>Revisar processos de trabalho no âmbito da administração direta e indireta do Estado visando à simplificação e desburocratização da ação pública;;Aprimorar a oferta de bens e serviços à sociedade através da transformação digital;;Digitalizar serviços públicos visando o menor tempo para o atendimento e a melhoria da qualidade de vida dos cidadãos;;Aumentar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</si>
  <si>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Capacitação de recursos humanos para a transformação digital especificamente no ensino médio.</t>
  </si>
  <si>
    <t>Propiciar missões técnicas voltadas ao mercado e participação em feiras de oportunidades, nacionais e internacionais, para startups e MPEs</t>
  </si>
  <si>
    <t>Desenvolver instrumentos de apoio à internacionalização de startups e MPMEs inovadoras, criando uma mentalidade global e facilitando acesso a outros mercados;;Criar produtos financeiros específicos para facilitar a fase de scale-up por meio do acesso a mercados internacionais;;Mapeamento de oportunidades de mercado em outros países;;Auxiliar no processo de adequação dos negócios às necessidades e preferências internacionais;;Utilizar TICs nos processos estatais de certificação e documentação para internacionalização dos negócios;</t>
  </si>
  <si>
    <t>Realizar edtais de seleção de startups, de todas as regiões paranaenses, havendo oportunidade geral, para acesso a mercados nacionais e internacionais</t>
  </si>
  <si>
    <t>Investir e/ou financiar os eventos e feiras de inovação já existentes e consolidadas, em especial as regionais, que são grandes vitrines e promotoras da cultura da inovação de forma ampla e inclusiva
Financiar a locomoção, por meio dos NREs - núcleos regionais de educação, dos estudantes para participarem de eventos e feiras regionais voltados à cultura da inovação</t>
  </si>
  <si>
    <t>Realizar, em parceria com os municípios,concursos de ideias inovadoras para resolver situações reais de cada município, de empresas e/ou inovações em negócios tradicionais ou tecnologicos.</t>
  </si>
  <si>
    <t xml:space="preserve">Entre vários... frisaria 1) Capital humano em lugares de liderança e decisão, principalmente públicos, com entendimento da importância da inovação e da tecnologia para o desenvolvimento e ampliação das oportunidades e 2) maior interação e reconhecimento, pelo Governo do Estado, dos ecossistemas organizados / sistemas regionais de inovação, levando em consideração seus planejamentos e expertises para realizar parcerias e investimentos. 
</t>
  </si>
  <si>
    <t>Gilmara de Fatima Bren</t>
  </si>
  <si>
    <t>Professora/pesquisadora</t>
  </si>
  <si>
    <t>gilmara.bren@unioeste.br</t>
  </si>
  <si>
    <t>021.779.389-45</t>
  </si>
  <si>
    <t>Em relação a ação de "criar programas de graduação, mestrado e doutorado" requer um levantamento dos já existentes e fortalecimento destes. As universidades estaduais tem excelente atuação no ensino, pesquisa, extensão, inovação e internacionalização. É necessário verificar as lacunas, os desafios e potencialidades para a implantação da política nas regiões com suas características, implementar.</t>
  </si>
  <si>
    <t>Desenvolver linhas de crédito voltadas ao avanço tecnológico e às inovações nas empresas e em outras organizações públicas e privadas no Estado do Paraná;;Apoiar as atividades de PD&amp;I e a inserção de pesquisadores nas empresas e no governo;;Impulsionar a inovação disruptiva;;Alinhar as instituições de PD&amp;I com a Política Estadual de CT&amp;I por intermédio de apoio de pesquisas orientadas à missão;;Criar um sistema digital que conecte recursos humanos, capacidade instalada, especialidades dos pesquisadores e Institutos de Pesquisas e Inovação às demandas sociais e de mercado;</t>
  </si>
  <si>
    <t>Incentivar, promover, impulsionar, melhorar, MODERNIZAR os Cursos (ensino médio profissionalizante, graduação e pós-graduação) já existentes e verificar o que é necessário implantar.</t>
  </si>
  <si>
    <t>Desenvolver, implementar e manter um sistema de informações, comunicação e disseminação do conhecimento em ciência, tecnologia e inovação;;Criar incentivos econômicos, financeiros, fiscais e outros para a inclusão de empresas em ambientes promotores de inovação;;Definir estratégias para estímulo da constituição, expansão e internacionalização de redes temáticas de pesquisa com trilhas para sua destinação econômica;;Desenvolver o sistema de parques tecnológicos e ambientes de inovação do Estado;;Ampliar a articulação e a cooperação institucional, nacional e internacional em matéria de CT&amp;I;;Implementar e fortalecer os Centros de Excelência em áreas estratégicas para o Estado.</t>
  </si>
  <si>
    <t>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replicadas;;Alinhar as políticas públicas de educação com as áreas estratégicas e os desafios estaduais e nacionais de CT&amp;I;;Promover a abordagem mais consistente dos conteúdos de ciências, tecnologia, engenharia e matemática na formação em todos os níveis;;Ampliar, diversificar e consolidar a capacidade de pesquisa básica no Estado;</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</si>
  <si>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t>
  </si>
  <si>
    <t>Promover a melhoria e atualização é essencial, inclusive nos cursos de LICENCIATURAS (formadores da sociedade) que enfrentam um grande problema de evasão. Precisa urgentemente de atualização, modernização e melhoria dos cursos /grade curricular.</t>
  </si>
  <si>
    <t>Ampliar e fortalecer a internacionalização no ensino e pesquisa em CT&amp;I;;Estimular a constituição, a expansão e a internacionalização de redes temáticas e interdisciplinares de pesquisa;;Fomentar a visibilidade da pesquisa e da produção de conhecimento e de inovação de pesquisadores paranaenses, seja por meio de publicações em revistas de impacto internacional e (ou) por meio da projeção e impacto nos rankings internacionais;;Fomentar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</si>
  <si>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estudantes;;Aperfeiçoar as práticas relativas à proteção da propriedade intelectual, sua divulgação e conexão com o setor produtivo;;Capacitar professores e pós-graduandos em temas de propriedade intelectual, transferência de tecnologia, parcerias para desenvolvimento de produtos ou processos inovadores, empreendedorismo inovador com base científica;</t>
  </si>
  <si>
    <t>Estimular a cultura empreendedora, em especial entre os jovens;;Apoiar ao avanço tecnológico e às inovações nas empresas e outras organizações públicas e privadas no Estado do Paraná;;Capacitação de recursos humanos para a inovação;;Desenvolver programas de fomento à inovação e ao empreendedorismo com foco na redução das desigualdades regionais e respeitadas as vocações das regiões paranaenses;;Fomentar o capital empreendedor em projetos de CT&amp;I no Paraná;</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</si>
  <si>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empresas;;Prever investimentos em pesquisa, desenvolvimento e inovação em contratos de concessão de serviços públicos e regulações setoriais.</t>
  </si>
  <si>
    <t>Identificar os sistemas informatizados e apresentar um diagnóstico sobre os processos e as soluções tecnológicas utilizadas pela administração direta e indireta;;Expandir a utilização de TICs na prestação de serviços públicos do Estado;;Capacitação de recursos humanos para a transformação digital;;Digitalizar serviços públicos visando o menor tempo para o atendimento e a melhoria da qualidade de vida dos cidadãos;;Aumentar a capacidade estatal para a oferta digital de serviços públicos, assinaturas eletrônicas, governança digital, obtenção de documentos, entre outros;</t>
  </si>
  <si>
    <t>Desenvolver instrumentos de apoio à internacionalização de startups e MPMEs inovadoras, criando uma mentalidade global e facilitando acesso a outros mercados;;Participação efetiva nas políticas nacionais de desenvolvimento econômico, científico, tecnológico e de inovação na implementação dos respectivos planos, programas e projetos de interesse estadual;;Mapeamento de oportunidades de mercado em outros países;;Auxiliar no processo de adequação dos negócios às necessidades e preferências internacionais;;Utilizar TICs nos processos estatais de certificação e documentação para internacionalização dos negócios;</t>
  </si>
  <si>
    <t>Rever grade curricular dos cursos de graduação, principalmente das licenciaturas promovendo condições para que a cultura de inovação ocorra e se estabeleça.</t>
  </si>
  <si>
    <t>Mapear as reais condições existentes de cada Região Paranaense em suas potencialidades e lacunas. Direcionar, incentivar e orientar para melhorias promovendo o desenvolvimento territorial em suas diversas variáveis ou atividades, considerando os "atores locais", principalmente as IES, empresas e organizações. Trata-se de um trabalho já desenvolvido pelas universidades. A proposta do governo vem para fortalecer, ampliar, incentivar e fomentar atividades de desenvolvimento territorial significativas.</t>
  </si>
  <si>
    <t>Renato Tratch</t>
  </si>
  <si>
    <t>Diretor Executivo</t>
  </si>
  <si>
    <t>renato.tratch@gmail.com</t>
  </si>
  <si>
    <t>565.166.229-49</t>
  </si>
  <si>
    <t>Vivencia dos pesquisadores em ambientes de produção - o caminho hoje seguido pelos pesquisadores, principalmente os mais jovens, são os mesmos do seus orientadores de mestrado e doutorado. Isto implica em não se ter uma evolução dos conhecimentos, resultando em baixa inovação tecnológica. 
Capacitação dos estudantes de mestrado e doutorado para empreendedorismos - vislumbrarem que seus trabalhos possam ser um futuro negócio empreendedor e inovador. 
Capacitar os estudantes de mestrado e doutorado para buscar recursos, ampliar networking destes, inseri-los nas realidades dos processos de produção do estado do Paraná.</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</si>
  <si>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t>
  </si>
  <si>
    <t>gerar uma plataforma que permitisse rastrear dentro do Paraná as competencias e os talentos do sistema paranaense de CT@I, com o objetivo de auxilio no desenvolvimento de projetos, assim evitanto o "inventar a roda" e potencializando o desenvolvimento tecnológico.</t>
  </si>
  <si>
    <t>Utilizar as compras públicas como indutoras de inovação, a partir da capacitação dos agentes públicos no Marco Legal de Ciência, Tecnologia e Inovação;;Realizar ações de compliance e integridade entre os órgãos do Estado para a aplicação do Marco Legal de Ciência, Tecnologia e Inovação;;Conectar pesquisadores, linhas de pesquisa, empresas, necessidades públicas e privadas no desenho de soluções inovadoras;;Facilitar a transferência de conhecimento por meio de ações que eliminem as barreiras existentes entre os diferentes atores nas esferas pública e privada, com consequente ampliação da divulgação e comunicação da PD&amp;I junto à sociedade;;Ampliar a articulação e a cooperação institucional, nacional e internacional em matéria de CT&amp;I;</t>
  </si>
  <si>
    <t>capacitar os estudantes a desenvolver projetos visando busca de recursos do setor privado e público.</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</si>
  <si>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CT&amp;I;;Inserir a educação básica no Sistema Estadual de CT&amp;I e considerar seus atores como operadores de CT&amp;I;</t>
  </si>
  <si>
    <t>Promover a sinergia territorial das ICTs com agentes privados e da sociedade civil para aprofundar a colaboração e coesão das ações em CT&amp;I em áreas estratégicas;;Virtualização da infraestrutura de CT&amp;I;;Desenvolver mecanismos de compras públicas, encomendas tecnológicas, concursos de CT&amp;I;;Construir programas e ações setoriais de digitalização adequados às características específicas no domínio da agropecuária, indústria, turismo e do comércio, tendo em conta a sustentabilidade ambiental.</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</si>
  <si>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universidades;;Buscar parcerias internacionais para o desenvolvimento de atividades de CT&amp;I, troca de experiências e captação de recursos;</t>
  </si>
  <si>
    <t>Ampliar e fortalecer a internacionalização no ensino e pesquisa em CT&amp;I;;Induzir e fomentar a institucionalização e a consolidação de uma Cultura de Internacionalização no Sistema Estadual de Ensino Superior;;Criação de novos modelos de interação internacional;;Possibilitar gestores e pesquisadores vivenciar novas experiências de interação e desenvolvimento, apropriando-se de visões mais amplas e sem fronteiras, para melhores tomadas de decisão em investimentos futuros em suas organizações;;Ampliação da cooperação internacional com ênfase nas áreas estratégicas para o desenvolvimento do Estado do Paraná.</t>
  </si>
  <si>
    <t>Fomentar o relacionamento entre pesquisadores de universidades e ICTs do Estado com empresas através de projetos e programas para solução de problemas, transferência de tecnologia, compartilhamento de recursos humanos e de laboratórios;;Desenvolver um programa de doutores empreendedores, incentivando que doutorandos transformem ideias inovadoras em empreendimentos sustentáveis, de forma a levar conhecimento e tecnologias geradas nas universidades e centros de pesquisa para o mercado;</t>
  </si>
  <si>
    <t>Estimular a cultura empreendedora, em especial entre os jovens;;Criar programas para apoiar a transformação de ideias em projetos bem sucedidos e sustentáveis;;Utilizar o poder de compra do Estado para fomentar o empreendedorismo inovador e a inovação;;Atualizar e aperfeiçoar os instrumentos de fomento e crédito para atividades que envolvam o empreendedorismo inovador;;Contribuir com o setor empresarial na melhoria da competitividade e na adoção de estratégias de desenvolvimento e adoção de tecnologias e processos inovadores;</t>
  </si>
  <si>
    <t>Qualificar profissionais especializados para atuarem na área de execução de projetos de inovação no ambiente empresarial;;Promover ações de Apoio Direto à Inovação destinadas ao atendimento de prioridades estaduais de interesse estratégico;;Utilizar a encomenda tecnológica como mecanismo de resolução de desafios da administração pública;;Lançar prêmios tecnológicos para empresas sediadas no Estado;;Utilizar o poder de compra do Estado para estimular empresas inovadoras;</t>
  </si>
  <si>
    <t>Revisar processos de trabalho no âmbito da administração direta e indireta do Estado visando à simplificação e desburocratização da ação pública;;Aumentar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</si>
  <si>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Desenvolver instrumentos de apoio à internacionalização de startups e MPMEs inovadoras, criando uma mentalidade global e facilitando acesso a outros mercados;;Criar produtos financeiros específicos para facilitar a fase de scale-up por meio do acesso a mercados internacionais;;Mapeamento de oportunidades de mercado em outros países;</t>
  </si>
  <si>
    <t>Sheille Soares de Freitas</t>
  </si>
  <si>
    <t>Oeste do Paraná</t>
  </si>
  <si>
    <t>docente</t>
  </si>
  <si>
    <t>sheille.freitas@gmail.com</t>
  </si>
  <si>
    <t>031.893.606-26</t>
  </si>
  <si>
    <t>Criar editais específicos para fortalecer a formação de professores e a qualidade de docentes no ensino superior de modo que se promova uma educação de qualidade, que ela promova maior justiça e aprimore as instituições e serviços ofertados à sociedade, potencialize profissionais que atendam às demandas urgentes de uma sociedade sustentável, inovadora e inclusiva.</t>
  </si>
  <si>
    <t>Desenvolver aptidões individuais para o empreendedorismo de alta densidade tecnológica nos estudantes das universidades públicas, desde a graduação;;Desenvolver nas escolas aptidões individuais para o empreendedorismo e para a pesquisa científica;;Promover políticas setoriais de PD&amp;I por meio de ações orientadas para objetivos estratégicos;;Criar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</si>
  <si>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Editais específicos, assim como encomendas governamentais voltadas para a inovação e desenvolvimento da ciência e tencologia nas licenciaturas, enquanto projeto estatal de formação de professores</t>
  </si>
  <si>
    <t>Tornar as universidades estaduais pontos estratégicos de produção e sustentação de parcerias para o desenvolvimento sustentável regional onde se localizam e atuam</t>
  </si>
  <si>
    <t>Desenvolver, implementar e manter um sistema de informações, comunicação e disseminação do conhecimento em ciência, tecnologia e inovação;;Garantir a ampliação, regularidade e perenidade dos financiamentos e investimentos em CT&amp;I;;Qualificar de maneira continuada e valorizar os profissionais dedicados à gestão do Sistema Paranaense de CT&amp;I, inclusive os que atuam nos Núcleos de Inovação Tecnológica das ICTs públicas;;Estimular a implantação de laboratórios multiusuários;;Desenvolver o sistema de parques tecnológicos e ambientes de inovação do Estado;</t>
  </si>
  <si>
    <t>Parceria com o governo federal em ações de CT&amp;I onde as IEES-PR possam ser incluídas em projetos nacionais dessa envergadura, favorecendo o estado diante de uma política nacional (e internacional) de inovação e inclusão do conhecimento em novas bases</t>
  </si>
  <si>
    <t>Maior investimento nas IEES-PR e no setor de comunicação dos resultados de pesquisa advindos das instituições públicas e das frentes de investimento do Estado.</t>
  </si>
  <si>
    <t>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</si>
  <si>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Participar de eventos e cursos para socializar e incorporar novas práticas aos processos em desenvolvimento e com expectativas de serem implantados no estado;Promover a qualificação profissional para que tais princípios sejam promovidos nos órgãos públicos e na educação (básica e superior) do Estado</t>
  </si>
  <si>
    <t>Inovar e atualizar os espaços públicos de formação na educação básica e superior de modo que esses locais fomentem um conhecimento que atendam ao desenvolvimento inclusivo e sustentável, combatendo a desigualdade por meio da formação cidadã e necessária para uma sociedade preparada para os desafios do século XXI</t>
  </si>
  <si>
    <t>Fomentar, manter e investir em equipamentos e infraestruturas necessários para liderar avanços científicos e tecnológicos de ponta;;Investir em espaços públicos inteligentes, coworkins, laboratórios de pesquisa, centros tecnológicos, redes wi-fi públicas de alta performance;;Desenvolver mecanismos de compras públicas, encomendas tecnológicas, concursos de CT&amp;I;</t>
  </si>
  <si>
    <t>promover constante aprimoramento técnico de pessoal para atuação em CT&amp;I nos órgãos públicos e no fomento de uma educação de qualidade e para a formação nesses moldes</t>
  </si>
  <si>
    <t>Maior investimento em marketing, propaganda e técnicas de comunicação social</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</si>
  <si>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escolar;;Estimular a realização de atividades de popularização e divulgação da CT&amp;I em ações de inclusão social para fins de redução das desigualdades;</t>
  </si>
  <si>
    <t>Apoiar o fortalecimento de meios de comunicação pública da ciência como portais, canais de vídeos, sites, jornais e projetos desenvolvidos no âmbito das ICTs.;Buscar parcerias internacionais para o desenvolvimento de atividades de CT&amp;I, troca de experiências e captação de recursos;;Estabelecer parcerias em atividades de popularização e divulgação da CT&amp;I com órgãos públicos, entidades de CT&amp;I, empresas, universidades e instituições de pesquisa, entre outras;</t>
  </si>
  <si>
    <t>Investir em ações de cooperação e de sistematização formativas com trocas que favoreçam o desenvolvimento e constituição de um repertório de saberes a serem implementados e difundidos no estado e no país</t>
  </si>
  <si>
    <t>Ampliar e fortalecer a internacionalização no ensino e pesquisa em CT&amp;I;;Estimular a constituição, a expansão e a internacionalização de redes temáticas e interdisciplinares de pesquisa;;Induzir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internacionais;;Fomentar a utilização de práticas educacionais que estimulem a cultura da internacionalização do conhecimento, incorporando técnicas e práticas de excelência em todos os níveis de educação;</t>
  </si>
  <si>
    <t>Ampliação da cooperação internacional com ênfase nas áreas estratégicas para o desenvolvimento do Estado do Paraná.;Criar programa de bolsas de estudo no exterior para alunos e professores paranaenses;;Apoiar de todas as formas admitidas a participação de pesquisadores paranaenses em redes de pesquisa internacionais;</t>
  </si>
  <si>
    <t>Favorecer parcerias que incentivem a formação cidadã e a integração da comunidade universitária das IEES-PR na sociedade de forma a favorecer a diminuição da desigualdade e desenvolvimento social inclusivo e sustentável</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</si>
  <si>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estudantes;;Aperfeiçoar as práticas relativas à proteção da propriedade intelectual, sua divulgação e conexão com o setor produtivo;</t>
  </si>
  <si>
    <t>Capacitar professores e pós-graduandos em temas de propriedade intelectual, transferência de tecnologia, parcerias para desenvolvimento de produtos ou processos inovadores, empreendedorismo inovador com base científica;;Regulamentar licenças de pesquisadores públicos e docentes das universidades estaduais para constituir empresa ou colaborar com empresa cujos objetivos envolvam a aplicação de inovação;;Estruturar os Núcleos de Inovação Tecnológica/Agências de Inovação das IEES para atenderem as atribuições da Lei Estadual n.º 20.541/2021.</t>
  </si>
  <si>
    <t>Formação e apoio para a participação em editais e efetivação dos projetos aprovados na direção de democratizar a inovação do conhecimento e o empreendedorismo no Estado</t>
  </si>
  <si>
    <t>Apoiar ao avanço tecnológico e às inovações nas empresas e outras organizações públicas e privadas no Estado do Paraná;;Conceder de subvenção financeira a projetos de PD&amp;I;;Capacitação de recursos humanos para a inovação;;Estimular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t>
  </si>
  <si>
    <t>Patrocinar políticas públicas que favorecem empreendimentos inovadores que gerem soluções para problemas ambientais;;Expandir o empreendedorismo social de base inovadora, apoiando processos que gerem a inclusão de jovens, mulheres, negros, indígenas e LGBT+ no mercado no desenvolvimento de suas potencialidades;;Fomentar o capital empreendedor em projetos de CT&amp;I no Paraná;</t>
  </si>
  <si>
    <t>vincular o incentivo empresarial à diminuição da desigualdade e educação de qualidade</t>
  </si>
  <si>
    <t>Promover ações de Apoio Direto à Inovação destinadas ao atendimento de prioridades estaduais de interesse estratégico;;Utilizar a encomenda tecnológica como mecanismo de resolução de desafios da administração pública;;Prever investimentos em pesquisa, desenvolvimento e inovação em contratos de concessão de serviços públicos e regulações setoriais.</t>
  </si>
  <si>
    <t>associar os investimentos em empresas à contrapartida de parceria com a produção de inovações na educação básica e superior</t>
  </si>
  <si>
    <t>democratização do acesso a wi-fi e formação tecnológica - letramento digital e instrumentalização para novas frentes de ação na formação de qualidade e diminuição da desigualdade, promovendo a juventude</t>
  </si>
  <si>
    <t>Identificar os sistemas informatizados e apresentar um diagnóstico sobre os processos e as soluções tecnológicas utilizadas pela administração direta e indireta;;Expandir a utilização de TICs na prestação de serviços públicos do Estado;;Capacitação de recursos humanos para a transformação digital;;Aprimorar a oferta de bens e serviços à sociedade através da transformação digital;;Digitalizar serviços públicos visando o menor tempo para o atendimento e a melhoria da qualidade de vida dos cidadãos;</t>
  </si>
  <si>
    <t>Desenvolver um portal público com possibilidade de agendamentos para solicitação de documentos, solicitação de boletim escolar, delegacia virtual, antecedentes, obtenção de carteira de identidade, e acesso à programas sociais e de inclusão.;Aumentar a capacidade estatal para a oferta digital de serviços públicos, assinaturas eletrônicas, governança digital, obtenção de documentos, entre outros;</t>
  </si>
  <si>
    <t>Desenvolver instrumentos de apoio à internacionalização de startups e MPMEs inovadoras, criando uma mentalidade global e facilitando acesso a outros mercados;;Participação efetiva nas políticas nacionais de desenvolvimento econômico, científico, tecnológico e de inovação na implementação dos respectivos planos, programas e projetos de interesse estadual;;Utilizar TICs nos processos estatais de certificação e documentação para internacionalização dos negócios;</t>
  </si>
  <si>
    <t>Educação de qualidade onde essa cultura de inovação seja implantada, fomentada e mantida</t>
  </si>
  <si>
    <t>Manter custeio para a promoção anual de investimentos, atualização e capacitação para que o processo de desenvolvimento inovador e inclusivo seja uma marca do estado do pr</t>
  </si>
  <si>
    <t>Promover uma formação de professores balizada na inovação e novas práticas e que essa se torne uma marca do estado - uma educação inovadora e inclusiva da educação básica ao ensino superior... onde as IEES-PR sejam os polos fundamentais para promoção e difusão de CT&amp;I partindo do investimento e transformação nas licenciaturas.</t>
  </si>
  <si>
    <t>Simone Sartori Jabur</t>
  </si>
  <si>
    <t>Professora</t>
  </si>
  <si>
    <t>ssjabur@uem.br</t>
  </si>
  <si>
    <t>025.754.469-02</t>
  </si>
  <si>
    <t>Desenvolver linhas de crédito voltadas ao avanço tecnológico e às inovações nas empresas e em outras organizações públicas e privadas no Estado do Paraná;;Conceder de subvenção financeira a projetos de PD&amp;I;;Tratar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</si>
  <si>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Garantir a ampliação, regularidade e perenidade dos financiamentos e investimentos em CT&amp;I;;Estimular a implantação de laboratórios multiusuários;;Desenvolver o sistema de parques tecnológicos e ambientes de inovação do Estado;;Ampliar a articulação e a cooperação institucional, nacional e internacional em matéria de CT&amp;I;;Promover a implementação do Marco Legal de CT&amp;I;;Implementar e fortalecer os Centros de Excelência em áreas estratégicas para o Estado.</t>
  </si>
  <si>
    <t>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CT&amp;I;;Ampliar, diversificar e consolidar a capacidade de pesquisa básica no Estado;;Formar recursos humanos nas áreas de ciência, pesquisa, tecnologia e inovação, inclusive por meio de apoio às atividades de extensão.</t>
  </si>
  <si>
    <t>Apoiar o fortalecimento de espaços de divulgação científica e de inovação como centros e museus de ciências, de inovação, planetários, herbários e afins;;Financiar feiras de ciências nas escolas;;Desenvolver ações de comunicação pública da ciência e tecnologia com processos multimidiáticos e dialógicos com a população, incluindo audiências para além do público escolar;;Promover a interação entre a ciência, a cultura e a arte, com valorização dos aspectos humanísticos e da história da ciência;;Respeitar e valorizar os conhecimentos populares e tradicionais em as relações com CT&amp;I;</t>
  </si>
  <si>
    <t>Ampliar e fortalecer a internacionalização no ensino e pesquisa em CT&amp;I;;Induzir e fomentar a institucionalização e a consolidação de uma Cultura de Internacionalização no Sistema Estadual de Ensino Superior;;Fomentar, manter e investir em equipamentos e infraestruturas necessários para liderar avanços científicos e tecnológicos de ponta;;Apoiar a produção científica paranaense indexada em publicações internacionais;;Criar programa de bolsas de estudo no exterior para alunos e professores paranaenses;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</si>
  <si>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atores;;Aperfeiçoar as práticas relativas à proteção da propriedade intelectual, sua divulgação e conexão com o setor produtivo;</t>
  </si>
  <si>
    <t>Conceder de subvenção financeira a projetos de PD&amp;I;;Utilizar o poder de compra do Estado para fomentar o empreendedorismo inovador e a inovação;;Financiar incubadoras e aceleradoras em empresas com base tecnológica;;Patrocinar políticas públicas que favorecem empreendimentos inovadores que gerem soluções para problemas ambientais;</t>
  </si>
  <si>
    <t>Elaborar cartilhas explicativas dos instrumentos de incentivo público à atividade empresarial, facilitando o acesso às informações e aumentando o número de empresas beneficiadas;;Qualificar profissionais especializados para atuarem na área de execução de projetos de inovação no ambiente empresarial;;Promover ações de Apoio Direto à Inovação destinadas ao atendimento de prioridades estaduais de interesse estratégico;;Prever investimentos em pesquisa, desenvolvimento e inovação em contratos de concessão de serviços públicos e regulações setoriais.</t>
  </si>
  <si>
    <t>Revisar processos de trabalho no âmbito da administração direta e indireta do Estado visando à simplificação e desburocratização da ação pública;;Aumentar a capacidade estatal para a oferta digital de serviços públicos, assinaturas eletrônicas, governança digital, obtenção de documentos, entre outros;</t>
  </si>
  <si>
    <t>Participação efetiva nas políticas nacionais de desenvolvimento econômico, científico, tecnológico e de inovação na implementação dos respectivos planos, programas e projetos de interesse estadual;;Utilizar TICs nos processos estatais de certificação e documentação para internacionalização dos negócios;</t>
  </si>
  <si>
    <t>Realização de feiras e eventos que promovam a cultura da inovação;</t>
  </si>
  <si>
    <t>A maior presença do estado no financiamento de laboratórios, equipamentos e recursos humanos nas universidades públicas. Exemplo China, Alemanha</t>
  </si>
  <si>
    <t>Rafael Arthur Soares</t>
  </si>
  <si>
    <t>rasoares1987@gmail.com</t>
  </si>
  <si>
    <t>053.713.319-48</t>
  </si>
  <si>
    <t>Apoiar a cooperação entre empresas, governo e instituições de ciência e tecnologia, em caráter regional, nacional e internacional;;Desenvolver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</si>
  <si>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Graça Maria Simoes Luz</t>
  </si>
  <si>
    <t>Norte</t>
  </si>
  <si>
    <t>Membro</t>
  </si>
  <si>
    <t>luzgraca@hotmail.com</t>
  </si>
  <si>
    <t>313.047.709-82</t>
  </si>
  <si>
    <t>Fomento aos projetos de pesquisa e desenvolvimento tecnológico e fortalecimento das relações universidade/empresa/governo bem como o estímulo a projetos que envolvam a cooperação entre pesquisadores das diferentes universidades estaduais e que tenham por objetivo o desenvolvimento tecnológico e social do Paraná</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</si>
  <si>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internacional;;Apoiar as atividades de PD&amp;I e a inserção de pesquisadores nas empresas e no governo;;Atualizar a legislação para a garantia do compartilhamento de recursos humanos do Estado com empresas para realização de atividades de PD&amp;I;</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</si>
  <si>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Inovação&lt;/a&gt;;;Realizar ações de compliance e integridade entre os órgãos do Estado para a aplicação do Marco Legal de Ciência, Tecnologia e Inovação;;Qualificar de maneira continuada e valorizar os profissionais dedicados à gestão do Sistema Paranaense de CT&amp;I, inclusive os que atuam nos Núcleos de Inovação Tecnológica das ICTs públicas;</t>
  </si>
  <si>
    <t>Manejar novos instrumentos jurídicos de contratação contidos no Marco Legal de Ciência, Tecnologia e Inovação;;Promover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t>
  </si>
  <si>
    <t>Fomentar, manter e investir em equipamentos e infraestruturas necessários para liderar avanços científicos e tecnológicos de ponta;;Promover a sinergia territorial das ICTs com agentes privados e da sociedade civil para aprofundar a colaboração e coesão das ações em CT&amp;I em áreas estratégicas;;Investir em espaços públicos inteligentes, coworkins, laboratórios de pesquisa, centros tecnológicos, redes wi-fi públicas de alta performance;;Virtualização da infraestrutura de CT&amp;I;;Desenvolver mecanismos de compras públicas, encomendas tecnológicas, concursos de CT&amp;I;</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</si>
  <si>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universidades;;Financiar feiras de ciências nas escolas;;Estimular a participação de grupos de áreas urbanas e periferias, áreas rurais, comunidades tradicionais, pessoas com deficiência, idosos, entre outros, em atividades de CT&amp;I;</t>
  </si>
  <si>
    <t>Estimular a constituição, a expansão e a internacionalização de redes temáticas e interdisciplinares de pesquisa;;Induzir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educação;;Fomentar, manter e investir em equipamentos e infraestruturas necessários para liderar avanços científicos e tecnológicos de ponta;;Gerar novos modelos de gestão, de ensino, de pesquisa, de inovação e de cooperação e interação que projetem e executem ações de internacionalização;</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</si>
  <si>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t>
  </si>
  <si>
    <t>Estimular a cultura empreendedora, em especial entre os jovens;;Criar programas para apoiar a transformação de ideias em projetos bem sucedidos e sustentáveis;;Capacitação de recursos humanos para a inovação;;Desenvolver programas de fomento à inovação e ao empreendedorismo com foco na redução das desigualdades regionais e respeitadas as vocações das regiões paranaenses;;Atualizar e aperfeiçoar os instrumentos de fomento e crédito para atividades que envolvam o empreendedorismo inovador;</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</si>
  <si>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reembolsáveis;;Qualificar profissionais especializados para atuarem na área de execução de projetos de inovação no ambiente empresarial;;Promover ações de Apoio Direto à Inovação destinadas ao atendimento de prioridades estaduais de interesse estratégico;;Utilizar a encomenda tecnológica como mecanismo de resolução de desafios da administração pública;</t>
  </si>
  <si>
    <t>Expandir a utilização de TICs na prestação de serviços públicos do Estado;;Capacitação de recursos humanos para a transformação digital;;Aprimorar a oferta de bens e serviços à sociedade através da transformação digital;;Aumentar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</si>
  <si>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Apoiar as startups e MPMEs para a promoção de seus produtos em feiras e eventos internacionais</t>
  </si>
  <si>
    <t>Integrar os atores que contribuem para esse desenvolvimento: academiaXempresasXgoverno</t>
  </si>
  <si>
    <t>Célia Maria de Siqueira Rodrigues da Silva</t>
  </si>
  <si>
    <t>Pedagoga</t>
  </si>
  <si>
    <t>celia.silva@escola.pr.gov.br</t>
  </si>
  <si>
    <t>623.775.909-34</t>
  </si>
  <si>
    <t>Divulgação.</t>
  </si>
  <si>
    <t>Informar.</t>
  </si>
  <si>
    <t>Qualificação profissional.</t>
  </si>
  <si>
    <t>Deliberar funções.</t>
  </si>
  <si>
    <t>Financiamentos.</t>
  </si>
  <si>
    <t>Financiar feiras de ciências nas escolas;</t>
  </si>
  <si>
    <t>Ampliação.</t>
  </si>
  <si>
    <t>Ampliar e fortalecer a internacionalização no ensino e pesquisa em CT&amp;I;</t>
  </si>
  <si>
    <t>Integração.</t>
  </si>
  <si>
    <t>Capacitação.</t>
  </si>
  <si>
    <t>Investimentos.</t>
  </si>
  <si>
    <t>Expansão.</t>
  </si>
  <si>
    <t>Investimento.</t>
  </si>
  <si>
    <t>Ionara Marcondes</t>
  </si>
  <si>
    <t>Técnica Pedagógica</t>
  </si>
  <si>
    <t>ionara.marcondes@escola.pr.gov.br</t>
  </si>
  <si>
    <t>972.169.259-04</t>
  </si>
  <si>
    <t>Investimento em Pesquisa e Extensão; manutenção dos Profissionais com salários dignos e condizentes com as respectivas funções e aplicabilidade das pesquisas. Manutenção dos remanescentes florestais nativos.</t>
  </si>
  <si>
    <t>Silvana Inez Argenta Orlandi</t>
  </si>
  <si>
    <t>DIREÇÃO</t>
  </si>
  <si>
    <t>sorlandi14@seed.pr.gov.br</t>
  </si>
  <si>
    <t>810.135.319-49</t>
  </si>
  <si>
    <t>4.a Construir e melhorar instalações físicas para educação, apropriadas para crianças e sensíveis às deficiências e ao gênero, e que proporcionem ambientes de aprendizagem seguros e não violentos, inclusivos e eficazes para todos
- Sugestão de melhorias e ampliação na oferta das tecnologias inclusivas relacionadas aos alunos com deficiências, no ensino regular proporcionando uma educação inclusiva de maior qualidade atendendo as demandas existentes na atualidade.</t>
  </si>
  <si>
    <t>Contribuir para promoção, participação e apropriação do conhecimento científico, tecnológico e inovador pela população em geral;;Ampliar as oportunidades de inclusão social das parcelas mais vulneráveis da população paranaense por meio da CT&amp;I;;Estabelecer conexões interdisciplinares e pluriversidade de saberes;;Estimular a realização de atividades de popularização e divulgação da CT&amp;I em ações de inclusão social para fins de redução das desigualdades;</t>
  </si>
  <si>
    <t>Proporcionar o desenvolvimento de atividades de CT&amp;I nas escolas fortalecendo o processo de inclusão de pessoas com deficiencias.</t>
  </si>
  <si>
    <t>A democratização do acesso e oferta da tecnologia a todas as esferas de atendimento às Pessoas com Deficiências.</t>
  </si>
  <si>
    <t>Monique Trinco</t>
  </si>
  <si>
    <t>Técnico</t>
  </si>
  <si>
    <t>monique@celepar.pr.gov.br</t>
  </si>
  <si>
    <t>040.706.879-12</t>
  </si>
  <si>
    <t>Começar com pequenas ações, pois nada que é grandioso e oneroso sai do papel. Primeiro que haja um laboratório de robótica na CELEPAR para aulas extra curriculares complementares dos cursos de tecnologia, convenio com UTFPR ou UFPR.</t>
  </si>
  <si>
    <t>Promovendo pontos gratuitos de recargas elétricos para carros, motos e para bicicletas elétricas. Um desses pontos poderia estar dentro da CELEPAR.</t>
  </si>
  <si>
    <t>Qualificar de maneira continuada e valorizar os profissionais dedicados à gestão do Sistema Paranaense de CT&amp;I, inclusive os que atuam nos Núcleos de Inovação Tecnológica das ICTs públicas;;Estimular a implantação de laboratórios multiusuários;</t>
  </si>
  <si>
    <t>O governo do estado precisa valorizar seu capital humano, e não privatizar e precarizar as condições de trabalho, só com um estado sólido e com concursados de carreira é possível atingir as ODS, pois elas são de longo prazo e não de um governo de 4 anos apenas.</t>
  </si>
  <si>
    <t>Abram concurso para servidores de carreira e na ecônima mista, parem de cargos comissionados que não retém talentos e nem selecionam pessoas qualificadas para determinada função</t>
  </si>
  <si>
    <t>Espaços públicos e gratuitos com WI-FI, o cidadão de médio para baixa renda são analfabetos digitais.</t>
  </si>
  <si>
    <t>Espaços públicos e gratuitos com WI-FI, o cidadão de médio para baixa renda são analfabetos digitais. Também lugares que o cidadão possa usar impressoras gratuitamente.</t>
  </si>
  <si>
    <t>Contribuir para promoção, participação e apropriação do conhecimento científico, tecnológico e inovador pela população em geral;</t>
  </si>
  <si>
    <t>O cidadão precisa é inglês de qualidade nas escolas, para pelo menos entenderem o básico do inglês, todos as linguagens de programação são em inglês isso é o básico.</t>
  </si>
  <si>
    <t>Inlgês técnico primeiro, vocês querem internacionalizar mas não sabem nem falar inglês</t>
  </si>
  <si>
    <t>O Estado precisa fortalecer os concursados da economia mista da CELEPAR, estão perdendo os melhores para a EBSERV e para o SEPRO.</t>
  </si>
  <si>
    <t>Apoiar ao avanço tecnológico e às inovações nas empresas e outras organizações públicas e privadas no Estado do Paraná;;Capacitação de recursos humanos para a inovação;</t>
  </si>
  <si>
    <t>Qualificar profissionais especializados para atuarem na área de execução de projetos de inovação no ambiente empresarial;;Utilizar a encomenda tecnológica como mecanismo de resolução de desafios da administração pública;</t>
  </si>
  <si>
    <t>WI-FI grátis, como o cidadão vai utilizar os serviços se não tem dinheiro para comprar um computador ou por crédito no celular, a maioria são analfabeto digitais.</t>
  </si>
  <si>
    <t>WI-FI gratis</t>
  </si>
  <si>
    <t>Lugares fast charger de recargas de celular, bicicletas, motos e carros elétricos.</t>
  </si>
  <si>
    <t>Essa consulta precisa ter como plano o Estado, e não apenas uma gestão. O que ocorreu nesse ano foi totalmente o oposto do que o estado precisa. Venderam e privatizaram muitas Estatais. Uma capital tecnológica é crucial para abrilhantar todo o estado, se a Capital do estado não tem um VLT veículo leve sobre trilhos ou um metrô é o básico para a inspiração das demais cidades do interior.</t>
  </si>
  <si>
    <t>ANTONIO DOMINGUES DA SILVEIRA</t>
  </si>
  <si>
    <t>PARANA</t>
  </si>
  <si>
    <t>ADMINISTRADOR</t>
  </si>
  <si>
    <t>ANTONIO.DOMINGUES@SESA.PR.GOV.BR</t>
  </si>
  <si>
    <t>588.118.269-34</t>
  </si>
  <si>
    <t>ELIMINAR A BUROCRACIA. TRABALHAR COMO UMA MULTINACIONAL. BUSCAR RESULTADOS</t>
  </si>
  <si>
    <t>Victor Donaduzzi</t>
  </si>
  <si>
    <t>vd@biopark.com.br</t>
  </si>
  <si>
    <t>047.139.439-40</t>
  </si>
  <si>
    <t>Desenvolver linhas de crédito voltadas ao avanço tecnológico e às inovações nas empresas e em outras organizações públicas e privadas no Estado do Paraná;;Conceder de subvenção financeira a projetos de PD&amp;I;;Desenvolver aptidões individuais para o empreendedorismo de alta densidade tecnológica nos estudantes das universidades públicas, desde a graduação;;Desenvolver nas escolas aptidões individuais para o empreendedorismo e para a pesquisa científica;;Criar programas para graduandos, mestrandos e doutorandos se capacitarem na proteção de suas pesquisas e oferta das mesmas para a solução de problemas locais, regionais, nacionais e internacionais;</t>
  </si>
  <si>
    <t>Garantir a ampliação, regularidade e perenidade dos financiamentos e investimentos em CT&amp;I;;Utilizar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Inovação&lt;/a&gt;;;Criar incentivos econômicos, financeiros, fiscais e outros para a inclusão de empresas em ambientes promotores de inovação;;Desenvolver o sistema de parques tecnológicos e ambientes de inovação do Estado;</t>
  </si>
  <si>
    <t>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impacto;;Promover a abordagem mais consistente dos conteúdos de ciências, tecnologia, engenharia e matemática na formação em todos os níveis;</t>
  </si>
  <si>
    <t>Virtualização da infraestrutura de CT&amp;I;;Desenvolver mecanismos de compras públicas, encomendas tecnológicas, concursos de CT&amp;I;;Construir programas e ações setoriais de digitalização adequados às características específicas no domínio da agropecuária, indústria, turismo e do comércio, tendo em conta a sustentabilidade ambiental.</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</si>
  <si>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universidades;;Estimular a realização de atividades de popularização e divulgação da CT&amp;I em ações de inclusão social para fins de redução das desigualdades;;Estabelecer parcerias em atividades de popularização e divulgação da CT&amp;I com órgãos públicos, entidades de CT&amp;I, empresas, universidades e instituições de pesquisa, entre outras;;Apoiar o fortalecimento de meios de comunicação pública da ciência como portais, canais de vídeos, sites, jornais e projetos desenvolvidos no âmbito das ICTs.</t>
  </si>
  <si>
    <t>Fomentar a visibilidade da pesquisa e da produção de conhecimento e de inovação de pesquisadores paranaenses, seja por meio de publicações em revistas de impacto internacional e (ou) por meio da projeção e impacto nos rankings internacionais;;Apoiar a internacionalização de instituições públicas e privadas paranaenses que atuam na área de CT&amp;I;;Apoiar de todas as formas admitidas a participação de pesquisadores paranaenses em redes de pesquisa internacionais;;Apoiar a produção científica paranaense indexada em publicações internacionais;;Atrair pesquisadores estrangeiros com programas de desenvolvimento conjunto;</t>
  </si>
  <si>
    <t>Fomentar o relacionamento entre pesquisadores de universidades e ICTs do Estado com empresas através de projetos e programas para solução de problemas, transferência de tecnologia, compartilhamento de recursos humanos e de laboratórios;;Aperfeiçoar as práticas relativas à proteção da propriedade intelectual, sua divulgação e conexão com o setor produtivo;;Regulamentar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t>
  </si>
  <si>
    <t>Conceder de subvenção financeira a projetos de PD&amp;I;;Estimular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paranaenses;;Atualizar e aperfeiçoar os instrumentos de fomento e crédito para atividades que envolvam o empreendedorismo inovador;;Financiar incubadoras e aceleradoras em empresas com base tecnológica;</t>
  </si>
  <si>
    <t>Conceder benefícios financeiros para iniciativas de inovação nas empresas, reembolsáveis e não reembolsáveis;;Estimular a inserção de pesquisadores em empresas privadas, através de programas de concessão de bolsas;;Utilizar a encomenda tecnológica como mecanismo de resolução de desafios da administração pública;;Utilizar o poder de compra do Estado para estimular empresas inovadoras;;Prever investimentos em pesquisa, desenvolvimento e inovação em contratos de concessão de serviços públicos e regulações setoriais.</t>
  </si>
  <si>
    <t>Identificar os sistemas informatizados e apresentar um diagnóstico sobre os processos e as soluções tecnológicas utilizadas pela administração direta e indireta;;Capacitação de recursos humanos para a transformação digital;;Revisar processos de trabalho no âmbito da administração direta e indireta do Estado visando à simplificação e desburocratização da ação pública;;Digitalizar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</si>
  <si>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Desenvolver instrumentos de apoio à internacionalização de startups e MPMEs inovadoras, criando uma mentalidade global e facilitando acesso a outros mercados;;Mapeamento de oportunidades de mercado em outros países;;Auxiliar no processo de adequação dos negócios às necessidades e preferências internacionais;;Utilizar TICs nos processos estatais de certificação e documentação para internacionalização dos negócios;</t>
  </si>
  <si>
    <t>Realização de feiras e eventos que promovam a cultura da inovação;;Realizar concursos de ideias inovadoras para resolver cases reais do Estado, de empresase/ou inovações em negócios tradicionais, voltados para estudantes e também para trabalhadores paranaenses.</t>
  </si>
  <si>
    <t>Richard Dinkchaysen</t>
  </si>
  <si>
    <t>Leste</t>
  </si>
  <si>
    <t>Assessor Técnico</t>
  </si>
  <si>
    <t>richard.dinkchaysen@seti.pr.gov.br</t>
  </si>
  <si>
    <t>495.362.659-15</t>
  </si>
  <si>
    <t>Desenvolver linhas de crédito voltadas ao avanço tecnológico e às inovações nas empresas e em outras organizações públicas e privadas no Estado do Paraná;;Desenvolver nas escolas aptidões individuais para o empreendedorismo e para a pesquisa científica;;Realizar uma gestão da CT&amp;I orientada à avaliação de resultados;;Criar programas para graduandos, mestrandos e doutorandos se capacitarem na proteção de suas pesquisas e oferta das mesmas para a solução de problemas locais, regionais, nacionais e internacionais;;Criar um sistema digital que conecte recursos humanos, capacidade instalada, especialidades dos pesquisadores e Institutos de Pesquisas e Inovação às demandas sociais e de mercado;</t>
  </si>
  <si>
    <t>Utilizar as compras públicas como indutoras de inovação, a partir da capacitação dos agentes públicos no Marco Legal de Ciência, Tecnologia e Inovação;;Definir estratégias para estímulo da constituição, expansão e internacionalização de redes temáticas de pesquisa com trilhas para sua destinação econômica;;Estimular a inovação no setor público e privado, a constituição e a manutenção de parques, os arranjos Produtivos Locais (APLs), os polos e arranjos tecnológicos, os distritos industriais e os demais ambientes promotores da inovação;;Harmonizar as práticas e a legislação relativas à CT&amp;I;;Facilitar a transferência de conhecimento por meio de ações que eliminem as barreiras existentes entre os diferentes atores nas esferas pública e privada, com consequente ampliação da divulgação e comunicação da PD&amp;I junto à sociedade;</t>
  </si>
  <si>
    <t>Enfatizar ações e atividades que valorizem a criatividade, a experimentação, a interdisciplinaridade, a transdisciplinaridade e o empreendedorismo nas escolas e universidades;;Desenvolver metodologias de ensino não formais;;Estimular a realização de atividades de popularização e divulgação da CT&amp;I em ações de inclusão social para fins de redução das desigualdades;;Estimular a participação de jovens, em especial meninas, em atividades de CT&amp;I;;Estimular a participação de grupos de áreas urbanas e periferias, áreas rurais, comunidades tradicionais, pessoas com deficiência, idosos, entre outros, em atividades de CT&amp;I;</t>
  </si>
  <si>
    <t>Ampliar e fortalecer a internacionalização no ensino e pesquisa em CT&amp;I;;Fomentar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t>
  </si>
  <si>
    <t>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</si>
  <si>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Criar programas para apoiar a transformação de ideias em projetos bem sucedidos e sustentáveis;;Apoiar ao avanço tecnológico e às inovações nas empresas e outras organizações públicas e privadas no Estado do Paraná;;Conceder de subvenção financeira a projetos de PD&amp;I;;Estimular e apoiar a constituição, consolidação e expansão de ambientes promotores de inovação nas suas dimensões ecossistemas de inovação e mecanismos de geração de empreendimentos;</t>
  </si>
  <si>
    <t>Qualificar profissionais especializados para atuarem na área de execução de projetos de inovação no ambiente empresarial;;Elaborar programas de transformação digital para empresas;;Promover ações de Apoio Direto à Inovação destinadas ao atendimento de prioridades estaduais de interesse estratégico;</t>
  </si>
  <si>
    <t>Identificar os sistemas informatizados e apresentar um diagnóstico sobre os processos e as soluções tecnológicas utilizadas pela administração direta e indireta;;Aumentar a capacidade estatal para a oferta digital de serviços públicos, assinaturas eletrônicas, governança digital, obtenção de documentos, entre outros;</t>
  </si>
  <si>
    <t>Kleber Megias Milani</t>
  </si>
  <si>
    <t>Representante</t>
  </si>
  <si>
    <t>kmilani.ark@ext.valid.com</t>
  </si>
  <si>
    <t>393.675.259-15</t>
  </si>
  <si>
    <t>Prezados senhores,
Bom dia, tudo bem?
Muito obrigado pelo convite e a oportunidade de poder participar deste evento que é primordial para o estado do Paraná, pois estamos muito atrasados nesta questão de Transformação Digital, deixando o estado do Paraná em uma situação vexatória em relação aos outros estados brasileiros.
O que é uma vergonha para nós paranaenses, que já ocupamos a posição de vanguarda na questão Tecnológica e de Transformação Digital.
Att.
Kleber</t>
  </si>
  <si>
    <t>Jorge Minor Fernandes Inagaki</t>
  </si>
  <si>
    <t>Analista</t>
  </si>
  <si>
    <t>jorgemf@tecpar.br</t>
  </si>
  <si>
    <t>072.267.179-21</t>
  </si>
  <si>
    <t>Apoiar a cooperação entre empresas, governo e instituições de ciência e tecnologia, em caráter regional, nacional e internacional;;Apoiar as atividades de PD&amp;I e a inserção de pesquisadores nas empresas e no governo;;Atualizar a legislação para a garantia do compartilhamento de recursos humanos do Estado com empresas para realização de atividades de PD&amp;I;;Criar um sistema digital que conecte recursos humanos, capacidade instalada, especialidades dos pesquisadores e Institutos de Pesquisas e Inovação às demandas sociais e de mercado;;Promover a simplificação de procedimentos para gestão de projetos de ciência, tecnologia e inovação.</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</si>
  <si>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Inovação&lt;/a&gt;;;Desenvolver o sistema de parques tecnológicos e ambientes de inovação do Estado;</t>
  </si>
  <si>
    <t>Criar gratificações de pós gradução, mestrado e doutorado nas ICTs, estimulando o desenvolvimento e a realização de projetos de pesquisa para o desenvolvimento social e sustentável.</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</si>
  <si>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públicas;;Formar recursos humanos nas áreas de ciência, pesquisa, tecnologia e inovação, inclusive por meio de apoio às atividades de extensão.</t>
  </si>
  <si>
    <t>Contribuir para promoção, participação e apropriação do conhecimento científico, tecnológico e inovador pela população em geral;;Ampliar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t>
  </si>
  <si>
    <t>Ampliar e fortalecer a internacionalização no ensino e pesquisa em CT&amp;I;;Fomentar a visibilidade da pesquisa e da produção de conhecimento e de inovação de pesquisadores paranaenses, seja por meio de publicações em revistas de impacto internacional e (ou) por meio da projeção e impacto nos rankings internacionais;;Fomentar, manter e investir em equipamentos e infraestruturas necessários para liderar avanços científicos e tecnológicos de ponta;;Apoiar a internacionalização de instituições públicas e privadas paranaenses que atuam na área de CT&amp;I;;Possibilitar gestores e pesquisadores vivenciar novas experiências de interação e desenvolvimento, apropriando-se de visões mais amplas e sem fronteiras, para melhores tomadas de decisão em investimentos futuros em suas organizações;</t>
  </si>
  <si>
    <t>Tornar as universidades paranaenses motores vitais da inovação;;Desenvolver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</si>
  <si>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Utilizar o poder de compra do Estado para fomentar o empreendedorismo inovador e a inovação;;Atualizar e aperfeiçoar os instrumentos de fomento e crédito para atividades que envolvam o empreendedorismo inovador;</t>
  </si>
  <si>
    <t>Identificar os sistemas informatizados e apresentar um diagnóstico sobre os processos e as soluções tecnológicas utilizadas pela administração direta e indireta;;Expandir a utilização de TICs na prestação de serviços públicos do Estado;;Capacitação de recursos humanos para a transformação digital;;Revisar processos de trabalho no âmbito da administração direta e indireta do Estado visando à simplificação e desburocratização da ação pública;;Aumentar a capacidade estatal para a oferta digital de serviços públicos, assinaturas eletrônicas, governança digital, obtenção de documentos, entre outros;</t>
  </si>
  <si>
    <t>Criar produtos financeiros específicos para facilitar a fase de scale-up por meio do acesso a mercados internacionais;;Mapeamento de oportunidades de mercado em outros países;</t>
  </si>
  <si>
    <t>Realização de feiras e eventos que promovam a cultura da inovação;;Promover capacitações em áreas afins à cultura da inovação, em formatos de educação a distância, digital, presencial, em todos os níveis de ensino e em diferentes áreas do conhecimento, com vistas a novos perfis de formação para os estudantes;</t>
  </si>
  <si>
    <t>Cleusa Moreira Scacchetti</t>
  </si>
  <si>
    <t>Agente de Execução</t>
  </si>
  <si>
    <t>mcleusa@hotmail.com</t>
  </si>
  <si>
    <t>804.373.549-20</t>
  </si>
  <si>
    <t>Levantamento dos potenciais de desenvolvimento setoriais e propositura de objetivos e suporte aos chefes setoriais para que implementem ações inovadores em suas unidades administrativas.</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</si>
  <si>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internacional;;Apoiar as atividades de PD&amp;I e a inserção de pesquisadores nas empresas e no governo;;Desenvolver aptidões individuais para o empreendedorismo de alta densidade tecnológica nos estudantes das universidades públicas, desde a graduação;;Desenvolver nas escolas aptidões individuais para o empreendedorismo e para a pesquisa científica;</t>
  </si>
  <si>
    <t>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públicas;;Definir estratégias para estímulo da constituição, expansão e internacionalização de redes temáticas de pesquisa com trilhas para sua destinação econômica;;Facilitar a transferência de conhecimento por meio de ações que eliminem as barreiras existentes entre os diferentes atores nas esferas pública e privada, com consequente ampliação da divulgação e comunicação da PD&amp;I junto à sociedade;</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</si>
  <si>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replicadas;;Promover a abordagem mais consistente dos conteúdos de ciências, tecnologia, engenharia e matemática na formação em todos os níveis;</t>
  </si>
  <si>
    <t>Fomentar, manter e investir em equipamentos e infraestruturas necessários para liderar avanços científicos e tecnológicos de ponta;;Promover a sinergia territorial das ICTs com agentes privados e da sociedade civil para aprofundar a colaboração e coesão das ações em CT&amp;I em áreas estratégicas;;Investir em espaços públicos inteligentes, coworkins, laboratórios de pesquisa, centros tecnológicos, redes wi-fi públicas de alta performance;;Virtualização da infraestrutura de CT&amp;I;</t>
  </si>
  <si>
    <t>Contribuir para promoção, participação e apropriação do conhecimento científico, tecnológico e inovador pela população em geral;;Ampliar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universidades;;Financiar feiras de ciências nas escolas;;Estimular a participação de grupos de áreas urbanas e periferias, áreas rurais, comunidades tradicionais, pessoas com deficiência, idosos, entre outros, em atividades de CT&amp;I;</t>
  </si>
  <si>
    <t>Ampliar e fortalecer a internacionalização no ensino e pesquisa em CT&amp;I;;Induzir e fomentar a institucionalização e a consolidação de uma Cultura de Internacionalização no Sistema Estadual de Ensino Superior;;Fomentar, manter e investir em equipamentos e infraestruturas necessários para liderar avanços científicos e tecnológicos de ponta;;Treinamento de gestores para sensibilização da importância das ações de internacionalização, de pesquisa aplicada, de relacionamento com o setor empresarial e governo;;Possibilitar gestores e pesquisadores vivenciar novas experiências de interação e desenvolvimento, apropriando-se de visões mais amplas e sem fronteiras, para melhores tomadas de decisão em investimentos futuros em suas organizações;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</si>
  <si>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</si>
  <si>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Apoiar ao avanço tecnológico e às inovações nas empresas e outras organizações públicas e privadas no Estado do Paraná;;Capacitação de recursos humanos para a inovação;;Desenvolver programas de fomento à inovação e ao empreendedorismo com foco na redução das desigualdades regionais e respeitadas as vocações das regiões paranaenses;;Financiar incubadoras e aceleradoras em empresas com base tecnológica;</t>
  </si>
  <si>
    <t>Estimular e fomentar programes que implementem nas escolas desde o nível de ensino fundamental projetos de empreendedorismos e feiras tecnológicas</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</si>
  <si>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empresarial;;Lançar prêmios tecnológicos para empresas sediadas no Estado;;Prever investimentos em pesquisa, desenvolvimento e inovação em contratos de concessão de serviços públicos e regulações setoriais.</t>
  </si>
  <si>
    <t>Identificar os sistemas informatizados e apresentar um diagnóstico sobre os processos e as soluções tecnológicas utilizadas pela administração direta e indireta;;Capacitação de recursos humanos para a transformação digital;;Revisar processos de trabalho no âmbito da administração direta e indireta do Estado visando à simplificação e desburocratização da ação pública;</t>
  </si>
  <si>
    <t>Simplificar os serviços digitais para favorecer a inlcusão social</t>
  </si>
  <si>
    <t>Desenvolver instrumentos de apoio à internacionalização de startups e MPMEs inovadoras, criando uma mentalidade global e facilitando acesso a outros mercados;;Participação efetiva nas políticas nacionais de desenvolvimento econômico, científico, tecnológico e de inovação na implementação dos respectivos planos, programas e projetos de interesse estadual;;Mapeamento de oportunidades de mercado em outros países;;Auxiliar no processo de adequação dos negócios às necessidades e preferências internacionais;</t>
  </si>
  <si>
    <t>Alinhar os projetos de desenvolvimento tecnológicos as reais necessidades da sociedade.</t>
  </si>
  <si>
    <t>willian Polzl</t>
  </si>
  <si>
    <t>coordenador</t>
  </si>
  <si>
    <t>wpolzl@der.pr.gov.br</t>
  </si>
  <si>
    <t>020.245.349-96</t>
  </si>
  <si>
    <t>Equipar com dinheiro da SETI laboratórios de autarquias, incentivando através de convênios a ligação entre a prática dos funcionários das autarquias e a geração de tecnologias de base para melhorias de problemas reais das áreas que estes órgãos trabalha. Ex: Potencializar o laboratório do DER para ele desenvolver tecnologia prática para rodovias, Potencializar os laboratórios do IAT e da SEAB para o mesmo fim.</t>
  </si>
  <si>
    <t>Conceder de subvenção financeira a projetos de PD&amp;I;;Apoiar a cooperação entre empresas, governo e instituições de ciência e tecnologia, em caráter regional, nacional e internacional;;Tratar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sociedade;;Promover a simplificação de procedimentos para gestão de projetos de ciência, tecnologia e inovação.</t>
  </si>
  <si>
    <t>Dificultar a abertura e continuação de faculdades particulares com baixo nível educacional.
Restringir o ensino de terceiro grau de engenharias e TI, apenas para universidades que realmente consigam gerar ensino/ pesquisa e extensão.
Impedir a existência de cursos de graduação a distância nas áreas de Saúde, agrárias e engenharias.</t>
  </si>
  <si>
    <t>Manejar novos instrumentos jurídicos de contratação contidos no Marco Legal de Ciência, Tecnologia e Inovação;;Promover a mobilidade internacional como parte integrante da carreira de profissionais de PD&amp;I;;Constituir a competência de gestão de projetos de CT&amp;I no âmbito do funcionalismo público estadual, nas empresas, agências de fomento e fundações de amparo;;Ampliar, diversificar e consolidar a capacidade de pesquisa básica no Estado;;Formar recursos humanos nas áreas de ciência, pesquisa, tecnologia e inovação, inclusive por meio de apoio às atividades de extensão.</t>
  </si>
  <si>
    <t>Estabelecer um serviço estadual de assessoria para que pessoal formado no Paraná tenha seus diplomas reconhecidos no exterior e possam se candidatar a pós graduações em universidades internacionais.
Ampliar a quantidade de convênios de universidades internacionais com universidades estaduais para intercambio de estudo e pesquisa
Criar bolsa de estudos que realmente consiga cobrir os custos de um professor/ funcionário de autarquias em seu programa de pesquisas em universidade internacional
Permitir/ facilitar a entrada de equipamento e insumos de pesquisa de outros países, necessários ao desenvolvimento de pesquisas no Paraná.
Criar programa de intercambio de funcionários públicos de autarquias para aprender tecnologias em outros países.
Conceder licença remunerada (além da licença premio) de no mínimo 3 meses para Funcionário concursado, estudar línguas estrangeiras em outro país.</t>
  </si>
  <si>
    <t>Ampliar e fortalecer a internacionalização no ensino e pesquisa em CT&amp;I;;Fomentar à cooperação entre empresas, governo e instituições de ciência e tecnologia, em caráter regional, nacional e internacional;;Criação de novos modelos de interação internacional;;Incentivar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t>
  </si>
  <si>
    <t>Incentivar dentro das autarquias do estado o uso dos seus próprios laboratórios, para o desenvolvimento e aprimoramentos das observações/ vivências práticas de seus servidores (saberes e conhecimentos), para que se transformem em tecnologia e informação. Antes que estes servidores públicos se aposentem....
Ampliar qualquer gratificação por produção científica para todas os funcionários públicos do estado, que publiquem em revistas científicas no mínimo CAPES B2. Incentivando que a grande prática obtida pelos servidores possa virar inovação e patrimônio intelectual.
Melhorar o valor da bolsa paga para professores de cursos vinculados a Escola de Gestão do Paraná.
Pagar uma gratificação para o servidor público que tem que assessorar/ acompanhar algum Engenheiro Residente. A titulo de incentivo a cultura da inovação.</t>
  </si>
  <si>
    <t xml:space="preserve">Taxa de Câmbio e taxa de juros (política macroeconômica). Muito caro importar equipamentos e insumos, muito caro manter tecnologia sem ter demanda suficiente que cubra os custos do tempo da pesquisa (financiamentos caríssimos).
Excesso de faculdades de tecnologia com baixíssimo nível de ensino e sem estrutura de pesquisa.
Parar de pensar que o Paraná é agro e voltar a focar no Paraná industrial, Pois o agro (fora da agricultura família) é concentrador de riquezas e a mais de décadas possui muitos subsídios - para este nicho da economia aplicar o "liberalismo pleno" NADA de isenções e ajudas estatais. Deslocar esta grande porção de recursos para incentivo a tecnologia industrial e infraestrutura de transporte.
</t>
  </si>
  <si>
    <t>Suelen Ramos Chagas</t>
  </si>
  <si>
    <t>Cabo QPM 1-0</t>
  </si>
  <si>
    <t>suelenrchagas@gmail.com</t>
  </si>
  <si>
    <t>041.975.229-32</t>
  </si>
  <si>
    <t>Realizar ações não só no nível de graduação, mas também técnico. Incentivar os funcionários/empregados públicos à pesquisa em todas as instituições/empresas ligadas ao estado, oferecendo oportunidade de participação em eventos de importância nas diversas áreas concernentes.</t>
  </si>
  <si>
    <t>Apoiar a cooperação entre empresas, governo e instituições de ciência e tecnologia, em caráter regional, nacional e internacional;;Apoiar as atividades de PD&amp;I e a inserção de pesquisadores nas empresas e no governo;;Atualizar a legislação para a garantia do compartilhamento de recursos humanos do Estado com empresas para realização de atividades de PD&amp;I;</t>
  </si>
  <si>
    <t>Fortalecer a cooperação com órgãos e entidades públicos e com entidade privadas, inclusive para o compartilhamento de recursos humanos especializados e capacidade instalada, para execução de projetos de PD&amp;I;;Qualificar de maneira continuada e valorizar os profissionais dedicados à gestão do Sistema Paranaense de CT&amp;I, inclusive os que atuam nos Núcleos de Inovação Tecnológica das ICTs públicas;;Estimular a implantação de laboratórios multiusuários;;Conectar pesquisadores, linhas de pesquisa, empresas, necessidades públicas e privadas no desenho de soluções inovadoras;</t>
  </si>
  <si>
    <t>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t>
  </si>
  <si>
    <t>Promover a sinergia territorial das ICTs com agentes privados e da sociedade civil para aprofundar a colaboração e coesão das ações em CT&amp;I em áreas estratégicas;</t>
  </si>
  <si>
    <t>Desenvolver metodologias de ensino não formais;;Apoiar ações para a formação de quadros para atuação em popularização e divulgação da CT&amp;I (técnico, gestão e pesquisa);;Buscar parcerias internacionais para o desenvolvimento de atividades de CT&amp;I, troca de experiências e captação de recursos;</t>
  </si>
  <si>
    <t>Fomentar a visibilidade da pesquisa e da produção de conhecimento e de inovação de pesquisadores paranaenses, seja por meio de publicações em revistas de impacto internacional e (ou) por meio da projeção e impacto nos rankings internacionais;;Elaborar manuais, cartilhas e instrumentos similares para orientar as ações internacionais dos órgãos e das entidades da Administração Pública Estadual no que tange à celebração de protocolos, convênios e contratos internacionais;;Possibilitar gestores e pesquisadores vivenciar novas experiências de interação e desenvolvimento, apropriando-se de visões mais amplas e sem fronteiras, para melhores tomadas de decisão em investimentos futuros em suas organizações;</t>
  </si>
  <si>
    <t>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t>
  </si>
  <si>
    <t>Capacitação de recursos humanos para a inovação;;Atualizar e aperfeiçoar os instrumentos de fomento e crédito para atividades que envolvam o empreendedorismo inovador;;Financiar incubadoras e aceleradoras em empresas com base tecnológica;</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</si>
  <si>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reembolsáveis;;Lançar prêmios tecnológicos para empresas sediadas no Estado;</t>
  </si>
  <si>
    <t>Digitalizar serviços públicos visando o menor tempo para o atendimento e a melhoria da qualidade de vida dos cidadãos;;Aumentar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</si>
  <si>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Participação efetiva nas políticas nacionais de desenvolvimento econômico, científico, tecnológico e de inovação na implementação dos respectivos planos, programas e projetos de interesse estadual;;Criar produtos financeiros específicos para facilitar a fase de scale-up por meio do acesso a mercados internacionais;;Auxiliar no processo de adequação dos negócios às necessidades e preferências internacionais;</t>
  </si>
  <si>
    <t>Investimentos em programas sérios, que mostrem resultados palpáveis na área tecnológica e de inovação.</t>
  </si>
  <si>
    <t>Jacqueline Dal Comune Klippel</t>
  </si>
  <si>
    <t>Agente de polícia judiciária</t>
  </si>
  <si>
    <t>inv.jcklippel@pc.pr.gov.br</t>
  </si>
  <si>
    <t>085.448.859-69</t>
  </si>
  <si>
    <t>Desenvolver linhas de crédito voltadas ao avanço tecnológico e às inovações nas empresas e em outras organizações públicas e privadas no Estado do Paraná;;Apoiar as atividades de PD&amp;I e a inserção de pesquisadores nas empresas e no governo;;Tratar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internacionais;;Criar um sistema digital que conecte recursos humanos, capacidade instalada, especialidades dos pesquisadores e Institutos de Pesquisas e Inovação às demandas sociais e de mercado;</t>
  </si>
  <si>
    <t>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Inovação&lt;/a&gt;;;Criar incentivos econômicos, financeiros, fiscais e outros para a inclusão de empresas em ambientes promotores de inovação;;Facilitar a transferência de conhecimento por meio de ações que eliminem as barreiras existentes entre os diferentes atores nas esferas pública e privada, com consequente ampliação da divulgação e comunicação da PD&amp;I junto à sociedade;;Desenvolver o sistema de parques tecnológicos e ambientes de inovação do Estado;</t>
  </si>
  <si>
    <t>Promover a mobilidade internacional como parte integrante da carreira de profissionais de PD&amp;I;;Realizar concursos de invenções e regulamentar o investimento de capital semente estatal como forma de apoio ao empreendedorismo inovador de alto impacto;;Promover a abordagem mais consistente dos conteúdos de ciências, tecnologia, engenharia e matemática na formação em todos os níveis;;Inserir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</si>
  <si>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Promover a melhoria e a atualização das práticas de divulgação de CT&amp;I, afim de contribuir por meio da educação não formal com o ensino de ciências;;Desenvolver metodologias de ensino não formais;;Financiar feiras de ciências nas escolas;;Trazer para o Estado mostras itinerantes com assuntos pertinentes à popularização da CT&amp;I;;Buscar parcerias internacionais para o desenvolvimento de atividades de CT&amp;I, troca de experiências e captação de recursos;</t>
  </si>
  <si>
    <t>Fomentar a visibilidade da pesquisa e da produção de conhecimento e de inovação de pesquisadores paranaenses, seja por meio de publicações em revistas de impacto internacional e (ou) por meio da projeção e impacto nos rankings internacionais;;Fomentar a utilização de práticas educacionais que estimulem a cultura da internacionalização do conhecimento, incorporando técnicas e práticas de excelência em todos os níveis de educação;;Fomentar, manter e investir em equipamentos e infraestruturas necessários para liderar avanços científicos e tecnológicos de ponta;;Incentivar a aproximação do Sistema Estadual de CT&amp;I de sistemas internacionais de CT&amp;I;;Criar programa de bolsas de estudo no exterior para alunos e professores paranaenses;</t>
  </si>
  <si>
    <t>Ofertar programas de licença empreendedora para estudantes e professores das universidades estaduais paranaenses;;Regulamentar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</si>
  <si>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Criar programas para apoiar a transformação de ideias em projetos bem sucedidos e sustentáveis;;Atualizar e aperfeiçoar os instrumentos de fomento e crédito para atividades que envolvam o empreendedorismo inovador;;Financiar incubadoras e aceleradoras em empresas com base tecnológica;;Estabelecer um conjunto de programas e ações escaláveis para adigitalização básica de MPMEs no Estado do Paraná;;Impulsionar a inovação disruptiva e o empreendedorismo no campo digital para MPMEs, possibilitando que startups aproveitem as oportunidades do mercado regional e fortaleçam a competitividade paranaense nas áreas estratégicas;</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</si>
  <si>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empresarial;;Regulamentar a concessão de bônus tecnológico;;Lançar prêmios tecnológicos para empresas sediadas no Estado;</t>
  </si>
  <si>
    <t>Expandir a utilização de TICs na prestação de serviços públicos do Estado;;Revisar processos de trabalho no âmbito da administração direta e indireta do Estado visando à simplificação e desburocratização da ação pública;;Digitalizar serviços públicos visando o menor tempo para o atendimento e a melhoria da qualidade de vida dos cidadãos;;Aumentar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</si>
  <si>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Acredito que o maior desafio para que o Paraná tenha uma economia acelerada por descobertas científicas seja a excessiva burocratização estatal, a qual afasta possíveis investidores e toma o tempo daqueles que se interessam pelo desenvolvimento tecnológico. Não obstante, é preciso diminuir barreiras entre a academia e o mercado, fomentando a inclusão de pesquisadores nos setores público e privado e estimulando suas formações com planos de carreira atrativos.</t>
  </si>
  <si>
    <t>Chirley Taina Kaul</t>
  </si>
  <si>
    <t>Especialista em Regulação</t>
  </si>
  <si>
    <t>chirley.kaul@agepar.pr.gov.br</t>
  </si>
  <si>
    <t>068.279.059-18</t>
  </si>
  <si>
    <t>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graduação;;Desenvolver nas escolas aptidões individuais para o empreendedorismo e para a pesquisa científica;;Alinhar as instituições de PD&amp;I com a Política Estadual de CT&amp;I por intermédio de apoio de pesquisas orientadas à missão;;Tornar comum a utilização da capacidade técnico-científica instalada para a solução de problemas do Estado e da sociedade;</t>
  </si>
  <si>
    <t>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Inovação&lt;/a&gt;;;Conectar pesquisadores, linhas de pesquisa, empresas, necessidades públicas e privadas no desenho de soluções inovadoras;;Facilitar a transferência de conhecimento por meio de ações que eliminem as barreiras existentes entre os diferentes atores nas esferas pública e privada, com consequente ampliação da divulgação e comunicação da PD&amp;I junto à sociedade;;Promover a implementação do Marco Legal de CT&amp;I;</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</si>
  <si>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replicadas;;Alinhar as políticas públicas de educação com as áreas estratégicas e os desafios estaduais e nacionais de CT&amp;I;;Inserir a educação básica no Sistema Estadual de CT&amp;I e considerar seus atores como operadores de CT&amp;I;</t>
  </si>
  <si>
    <t>Ampliar as oportunidades de inclusão social das parcelas mais vulneráveis da população paranaense por meio da CT&amp;I;;Estimular a realização de atividades de popularização e divulgação da CT&amp;I em ações de inclusão social para fins de redução das desigualdades;;Apoiar ações para a realização de pesquisas sobre popularização e divulgação da CT&amp;I e de Ciência Cidadã a fim de fortalecer a área e subsidiar a tomada de decisão;;Estabelecer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t>
  </si>
  <si>
    <t>Ampliar e fortalecer a internacionalização no ensino e pesquisa em CT&amp;I;;Elaborar manuais, cartilhas e instrumentos similares para orientar as ações internacionais dos órgãos e das entidades da Administração Pública Estadual no que tange à celebração de protocolos, convênios e contratos internacionais;;Apoiar de todas as formas admitidas a participação de pesquisadores paranaenses em redes de pesquisa internacionais;;Apoiar a produção científica paranaense indexada em publicações internacionais;;Criar programa de bolsas de estudo no exterior para alunos e professores paranaenses;</t>
  </si>
  <si>
    <t>Fomentar o relacionamento entre pesquisadores de universidades e ICTs do Estado com empresas através de projetos e programas para solução de problemas, transferência de tecnologia, compartilhamento de recursos humanos e de laboratórios;;Constituir fóruns de integração de políticas de CT&amp;I com os diversos agentes e atores;;Regulamentar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</si>
  <si>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Criar programas para apoiar a transformação de ideias em projetos bem sucedidos e sustentáveis;;Capacitação de recursos humanos para a inovação;;Financiar incubadoras e aceleradoras em empresas com base tecnológica;;Impulsionar a inovação disruptiva e o empreendedorismo no campo digital para MPMEs, possibilitando que startups aproveitem as oportunidades do mercado regional e fortaleçam a competitividade paranaense nas áreas estratégicas;;Fomentar o capital empreendedor em projetos de CT&amp;I no Paraná;</t>
  </si>
  <si>
    <t>Qualificar profissionais especializados para atuarem na área de execução de projetos de inovação no ambiente empresarial;;Promover ações de Apoio Direto à Inovação destinadas ao atendimento de prioridades estaduais de interesse estratégico;;Regulamentar a concessão de bônus tecnológico;;Prever investimentos em pesquisa, desenvolvimento e inovação em contratos de concessão de serviços públicos e regulações setoriais.</t>
  </si>
  <si>
    <t>Identificar os sistemas informatizados e apresentar um diagnóstico sobre os processos e as soluções tecnológicas utilizadas pela administração direta e indireta;;Revisar processos de trabalho no âmbito da administração direta e indireta do Estado visando à simplificação e desburocratização da ação pública;;Digitalizar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</si>
  <si>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Erika Juliana Dmitruk</t>
  </si>
  <si>
    <t>assessora técnica</t>
  </si>
  <si>
    <t>erika.dmitruk@seti.pr.gov.br</t>
  </si>
  <si>
    <t>023.298.989-32</t>
  </si>
  <si>
    <t>Desenvolver, implementar e manter um sistema de informações, comunicação e disseminação do conhecimento em ciência, tecnologia e inovação;;Garantir a ampliação, regularidade e perenidade dos financiamentos e investimentos em CT&amp;I;;Estimular a implantação de laboratórios multiusuários;;Desenvolver o sistema de parques tecnológicos e ambientes de inovação do Estado;;Implementar e fortalecer os Centros de Excelência em áreas estratégicas para o Estado.</t>
  </si>
  <si>
    <t>Manejar novos instrumentos jurídicos de contratação contidos no Marco Legal de Ciência, Tecnologia e Inovação;;Promover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públicas;;Inserir a educação básica no Sistema Estadual de CT&amp;I e considerar seus atores como operadores de CT&amp;I;;Formar recursos humanos nas áreas de ciência, pesquisa, tecnologia e inovação, inclusive por meio de apoio às atividades de extensão.</t>
  </si>
  <si>
    <t>Contribuir para promoção, participação e apropriação do conhecimento científico, tecnológico e inovador pela população em geral;;Estimular a realização de atividades de popularização e divulgação da CT&amp;I em ações de inclusão social para fins de redução das desigualdades;;Estimular a participação de jovens, em especial meninas, em atividades de CT&amp;I;;Estimular a participação de grupos de áreas urbanas e periferias, áreas rurais, comunidades tradicionais, pessoas com deficiência, idosos, entre outros, em atividades de CT&amp;I;;Apoiar o fortalecimento de meios de comunicação pública da ciência como portais, canais de vídeos, sites, jornais e projetos desenvolvidos no âmbito das ICTs.</t>
  </si>
  <si>
    <t>Estimular a constituição, a expansão e a internacionalização de redes temáticas e interdisciplinares de pesquisa;;Induzir e fomentar a institucionalização e a consolidação de uma Cultura de Internacionalização no Sistema Estadual de Ensino Superior;;Gerar novos modelos de gestão, de ensino, de pesquisa, de inovação e de cooperação e interação que projetem e executem ações de internacionalização;;Incentivar a aproximação do Sistema Estadual de CT&amp;I de sistemas internacionais de CT&amp;I;;Apoiar de todas as formas admitidas a participação de pesquisadores paranaenses em redes de pesquisa internacionais;</t>
  </si>
  <si>
    <t>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estudantes;;Aperfeiçoar as práticas relativas à proteção da propriedade intelectual, sua divulgação e conexão com o setor produtivo;;Desenvolver um programa de doutores empreendedores, incentivando que doutorandos transformem ideias inovadoras em empreendimentos sustentáveis, de forma a levar conhecimento e tecnologias geradas nas universidades e centros de pesquisa para o mercado;</t>
  </si>
  <si>
    <t>Criar programas para apoiar a transformação de ideias em projetos bem sucedidos e sustentáveis;;Apoiar ao avanço tecnológico e às inovações nas empresas e outras organizações públicas e privadas no Estado do Paraná;;Utilizar o poder de compra do Estado para fomentar o empreendedorismo inovador e a inovação;;Atualizar e aperfeiçoar os instrumentos de fomento e crédito para atividades que envolvam o empreendedorismo inovador;;Expandir o empreendedorismo social de base inovadora, apoiando processos que gerem a inclusão de jovens, mulheres, negros, indígenas e LGBT+ no mercado no desenvolvimento de suas potencialidades;</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</si>
  <si>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reembolsáveis;;Promover ações de Apoio Direto à Inovação destinadas ao atendimento de prioridades estaduais de interesse estratégico;;Lançar prêmios tecnológicos para empresas sediadas no Estado;;Utilizar o poder de compra do Estado para estimular empresas inovadoras;</t>
  </si>
  <si>
    <t>Expandir a utilização de TICs na prestação de serviços públicos do Estado;;Aprimorar a oferta de bens e serviços à sociedade através da transformação digital;;Aumentar a capacidade estatal para a oferta digital de serviços públicos, assinaturas eletrônicas, governança digital, obtenção de documentos, entre outros;</t>
  </si>
  <si>
    <t>Desenvolver instrumentos de apoio à internacionalização de startups e MPMEs inovadoras, criando uma mentalidade global e facilitando acesso a outros mercados;;Criar produtos financeiros específicos para facilitar a fase de scale-up por meio do acesso a mercados internacionais;;Utilizar TICs nos processos estatais de certificação e documentação para internacionalização dos negócios;</t>
  </si>
  <si>
    <t>Um entendimento mais uniforme entre os diferentes setores da administração pública sobre a centralidade do tema - ciência, tecnologia e inovação - e suas intersecções no desenvolvimento social e econômico do Estado.</t>
  </si>
  <si>
    <t>Paulo Parreira</t>
  </si>
  <si>
    <t>Coordenador de Ciência e Tecnologia</t>
  </si>
  <si>
    <t>paulo.parreira@seti.pr.gov.br</t>
  </si>
  <si>
    <t>020.586.569-03</t>
  </si>
  <si>
    <t>- Fomento à iniciativas de PD&amp;I de impacto, privilegiando o repasse de recursos para projetos que tenham compromisso com o desenvolvimento social inclusivo e sustentável;
- Monitoramento da execução dos projetos, garantindo que os objetivos de impacto previstos, sejam realmente entregues e cumpridos, principalmente no que diz respeito às ODS. Ter em mente que conceitos de "Responsible Research and Innovation - RRI" seja buscados e atingidos
- Desburocratizar os processos, sem abrir mão do "compliance", para garantir a celeridade e agilidade na elaboração dos projetos e liberação dos recursos
- Aplicar a lei, garantindo que novas abordagens legais e jurídicas possam ser implantadas na prática, sem que haja constante questionamento dos órgão reguladores que "possuem resistência clara" à mudanças</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</si>
  <si>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graduação;;Realizar uma gestão da CT&amp;I orientada à avaliação de resultados;;Criar um sistema digital que conecte recursos humanos, capacidade instalada, especialidades dos pesquisadores e Institutos de Pesquisas e Inovação às demandas sociais e de mercado;</t>
  </si>
  <si>
    <t>- Digitalizar e integrar os bancos de dados dos ativos tecnológicos do Estado, potencializando, viabilizando e agilizando o uso colaborativo e coordenado de laboratórios, equipamentos e pessoal
- Que os Laboratórios Multiusuários sejam realmente usados de maneira colaborativa e que sejam acessíveis ao maior número de demandas possível</t>
  </si>
  <si>
    <t>Desenvolver, implementar e manter um sistema de informações, comunicação e disseminação do conhecimento em ciência, tecnologia e inovação;;Estimular a implantação de laboratórios multiusuários;;Apoiar as atividades de PD&amp;I e a inserção de pesquisadores nas empresas e no governo;;Harmonizar as práticas e a legislação relativas à CT&amp;I;;Facilitar a transferência de conhecimento por meio de ações que eliminem as barreiras existentes entre os diferentes atores nas esferas pública e privada, com consequente ampliação da divulgação e comunicação da PD&amp;I junto à sociedade;</t>
  </si>
  <si>
    <t>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amparo;;Realizar concursos de invenções e regulamentar o investimento de capital semente estatal como forma de apoio ao empreendedorismo inovador de alto impacto;;Alinhar as políticas públicas de educação com as áreas estratégicas e os desafios estaduais e nacionais de CT&amp;I;</t>
  </si>
  <si>
    <t>Integração entre os diferentes atores e projetos de CTI futuros e já em curso, para otimizar o uso de recursos $ e potencializar os resultados</t>
  </si>
  <si>
    <t>DAVID MELOTO DUARTE JUNIOR</t>
  </si>
  <si>
    <t>Estagiário</t>
  </si>
  <si>
    <t>Dmeloto5@gmail.com</t>
  </si>
  <si>
    <t>089.439.969-18</t>
  </si>
  <si>
    <t>Incentivando, regulando, oferecendo e fiscalizando progetos de estágio, residência técnica e financiando pesqisas de cunho científico e tecnológico, de modo a distribuir renda, promover inclusão e aproximar pessoas com interesses inovadores.</t>
  </si>
  <si>
    <t>Desenvolver linhas de crédito voltadas ao avanço tecnológico e às inovações nas empresas e em outras organizações públicas e privadas no Estado do Paraná;;Tratar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internacionais;;Criar um sistema digital que conecte recursos humanos, capacidade instalada, especialidades dos pesquisadores e Institutos de Pesquisas e Inovação às demandas sociais e de mercado;</t>
  </si>
  <si>
    <t>Promover e financiar pesquisadores dentro das repartições estaduais.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</si>
  <si>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PD&amp;I;;Realizar ações de compliance e integridade entre os órgãos do Estado para a aplicação do Marco Legal de Ciência, Tecnologia e Inovação;;Criar incentivos econômicos, financeiros, fiscais e outros para a inclusão de empresas em ambientes promotores de inovação;;Conectar pesquisadores, linhas de pesquisa, empresas, necessidades públicas e privadas no desenho de soluções inovadoras;</t>
  </si>
  <si>
    <t>Manejar novos instrumentos jurídicos de contratação contidos no Marco Legal de Ciência, Tecnologia e Inovação;;Promover a mobilidade internacional como parte integrante da carreira de profissionais de PD&amp;I;;Ampliar, diversificar e consolidar a capacidade de pesquisa básica no Estado;;Formar recursos humanos nas áreas de ciência, pesquisa, tecnologia e inovação, inclusive por meio de apoio às atividades de extensão.</t>
  </si>
  <si>
    <t>Fomentar, manter e investir em equipamentos e infraestruturas necessários para liderar avanços científicos e tecnológicos de ponta;;Promover a sinergia territorial das ICTs com agentes privados e da sociedade civil para aprofundar a colaboração e coesão das ações em CT&amp;I em áreas estratégicas;;Construir programas e ações setoriais de digitalização adequados às características específicas no domínio da agropecuária, indústria, turismo e do comércio, tendo em conta a sustentabilidade ambiental.</t>
  </si>
  <si>
    <t>Contribuir para promoção, participação e apropriação do conhecimento científico, tecnológico e inovador pela população em geral;;Apoiar o fortalecimento de espaços de divulgação científica e de inovação como centros e museus de ciências, de inovação, planetários, herbários e afins;;Financiar feiras de ciências nas escolas;;Buscar parcerias internacionais para o desenvolvimento de atividades de CT&amp;I, troca de experiências e captação de recursos;</t>
  </si>
  <si>
    <t>Dhalton Shiguer Ito</t>
  </si>
  <si>
    <t>Pesquisador</t>
  </si>
  <si>
    <t>itodhs@gmail.com</t>
  </si>
  <si>
    <t>030.688.289-29</t>
  </si>
  <si>
    <t>Valorizar os profissionais da Pesquisa, Ciência e Tecnologia, visando a retenção e/ou busca de novos talentos. Diversos profissionais renomados migram para instituições fora do Brasil por falta de reconhecimento. Jovens tem pouco interesse em se tornar cientistas. Um programa de incentivo à profissionais dessas áreas promove a competitividade e traz novos talentos para o campo de trabalho. Valorizar e incentivar não é somente melhorar o salário, mas dar condições para que o trabalho seja feito com qualidade, seja por investimentos em equipamentos ou mesmo em capacitações.</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</si>
  <si>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internacional;;Apoiar as atividades de PD&amp;I e a inserção de pesquisadores nas empresas e no governo;;Tratar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t>
  </si>
  <si>
    <t>Valorizar os profissionais da Pesquisa, Ciência e Tecnologia, visando a retenção e/ou busca de novos talentos</t>
  </si>
  <si>
    <t>Desenvolver, implementar e manter um sistema de informações, comunicação e disseminação do conhecimento em ciência, tecnologia e inovação;;Garantir a ampliação, regularidade e perenidade dos financiamentos e investimentos em CT&amp;I;;Utilizar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Inovação&lt;/a&gt;;;Conectar pesquisadores, linhas de pesquisa, empresas, necessidades públicas e privadas no desenho de soluções inovadoras;;Apoiar as atividades de PD&amp;I e a inserção de pesquisadores nas empresas e no governo;;Facilitar a transferência de conhecimento por meio de ações que eliminem as barreiras existentes entre os diferentes atores nas esferas pública e privada, com consequente ampliação da divulgação e comunicação da PD&amp;I junto à sociedade;;Implementar e fortalecer os Centros de Excelência em áreas estratégicas para o Estado.</t>
  </si>
  <si>
    <t>Contratação de profissionais via CLT ou outra modalidade de trabalho, além do concurso público. A reposição de profissionais nas vagas de concurso público é extremamente longa, burocrática e demorada, trazendo atrasos no desenvolvimento dos trabalhos e consequentemente grandes prejuízos à população. Um sistema de reposição imediata de vagas permite que as instituições públicas de ciência e tecnologia do Estado funcionem sempre com o contingente adequado de trabalho, proporcionando resultados para o desenvolvimento sustentável.</t>
  </si>
  <si>
    <t>Manejar novos instrumentos jurídicos de contratação contidos no Marco Legal de Ciência, Tecnologia e Inovação;;Utilizar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replicadas;;Alinhar as políticas públicas de educação com as áreas estratégicas e os desafios estaduais e nacionais de CT&amp;I;;Inserir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</si>
  <si>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Trazer ou promover eventos científicos associados à cultura, com facilidade de acesso à toda a população.</t>
  </si>
  <si>
    <t>Contribuir para promoção, participação e apropriação do conhecimento científico, tecnológico e inovador pela população em geral;;Apoiar o fortalecimento de espaços de divulgação científica e de inovação como centros e museus de ciências, de inovação, planetários, herbários e afins;;Trazer para o Estado mostras itinerantes com assuntos pertinentes à popularização da CT&amp;I;;Apoiar ações para a formação de quadros para atuação em popularização e divulgação da CT&amp;I (técnico, gestão e pesquisa);;Estabelecer parcerias em atividades de popularização e divulgação da CT&amp;I com órgãos públicos, entidades de CT&amp;I, empresas, universidades e instituições de pesquisa, entre outras;</t>
  </si>
  <si>
    <t>Facilitar a ida de pesquisadores paranaenses à outras instituições internacionais, visando a aquisição de conhecimento, cooperação e intercâmbio. Eliminar a burocracia e melhorar a disponibilidade de recursos para que isso aconteça. Existem diversas instituições de vários países que dispõe de programas de cooperação tecnológica.</t>
  </si>
  <si>
    <t>Fomentar, manter e investir em equipamentos e infraestruturas necessários para liderar avanços científicos e tecnológicos de ponta;;Treinamento de gestores para sensibilização da importância das ações de internacionalização, de pesquisa aplicada, de relacionamento com o setor empresarial e governo;;Possibilitar gestores e pesquisadores vivenciar novas experiências de interação e desenvolvimento, apropriando-se de visões mais amplas e sem fronteiras, para melhores tomadas de decisão em investimentos futuros em suas organizações;;Incentivar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t>
  </si>
  <si>
    <t>Capacitação de recursos humanos para a transformação digital;;Digitalizar serviços públicos visando o menor tempo para o atendimento e a melhoria da qualidade de vida dos cidadãos;;Aumentar a capacidade estatal para a oferta digital de serviços públicos, assinaturas eletrônicas, governança digital, obtenção de documentos, entre outros;</t>
  </si>
  <si>
    <t>Desenvolver instrumentos de apoio à internacionalização de startups e MPMEs inovadoras, criando uma mentalidade global e facilitando acesso a outros mercados;;Participação efetiva nas políticas nacionais de desenvolvimento econômico, científico, tecnológico e de inovação na implementação dos respectivos planos, programas e projetos de interesse estadual;</t>
  </si>
  <si>
    <t>Conscientizar a população de todas as faixas etárias sobre importância do trabalho do cientista/pesquisador ou profissional de ciência e tecnologia. Se cada cidadão está vivo hoje, é por obra da ciência. Você tomou remédios hoje? Você se alimentou? Tem roupas para vestir? Tem água potável para beber? Respira um ar de qualidade? Usou celular? Se locomoveu com algum veículo? Graças à ciência, a resposta para estas e outras perguntas é 'SIM'.</t>
  </si>
  <si>
    <t>O maior desafio é diminuir a burocracia, melhorar a disponibilização de recursos e valorizar os profissionais.
- Diminuir a burocracia: facilitar a aquisição de equipamentos, materiais de consumo, reagentes e outros, facilitar a contratação de profissionais, facilitar as despesas com capacitação, facilitar a implantação de novos projetos.
- Melhorar a disponibilização de recursos: financiar mais projetos e facilitar o repasse de recursos.
- Valorizar os profissionais: facilitar e incentivar visitas de pesquisadores a outros Estados ou países, melhorar o salário visando a retenção de talentos, melhorar as condições para o desenvolvimento do trabalho, como estrutura, equipamentos, recursos, etc.</t>
  </si>
  <si>
    <t>Mário Sérgio Mantovani</t>
  </si>
  <si>
    <t>Professor Associado C</t>
  </si>
  <si>
    <t>mantovani.bio@gmail.com</t>
  </si>
  <si>
    <t>085.851.258-02</t>
  </si>
  <si>
    <t>Criação de projeto de fixação de recém doutores (jovens pesquisadores/inovadores talentosos) no Estado do Paraná</t>
  </si>
  <si>
    <t>Conceder de subvenção financeira a projetos de PD&amp;I;;Apoiar a cooperação entre empresas, governo e instituições de ciência e tecnologia, em caráter regional, nacional e internacional;;Desenvolver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</si>
  <si>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Não se aplica</t>
  </si>
  <si>
    <t>Maior intercâmbio e mobilidade entre as universidades do sistema</t>
  </si>
  <si>
    <t>Regulamentar as modalidades de fomento previstas na &lt;a href="https://www.legislacao.pr.gov.br/legislacao/pesquisarAto.do?action=exibir&amp;codAto=246931&amp;indice=1&amp;totalRegistros=1&amp;dt=4.3.2023.12.38.45.717" target="_blank"&gt;Lei de Inovação&lt;/a&gt;;;Realizar ações de compliance e integridade entre os órgãos do Estado para a aplicação do Marco Legal de Ciência, Tecnologia e Inovação;;Qualificar de maneira continuada e valorizar os profissionais dedicados à gestão do Sistema Paranaense de CT&amp;I, inclusive os que atuam nos Núcleos de Inovação Tecnológica das ICTs públicas;;Harmonizar as práticas e a legislação relativas à CT&amp;I;;Promover a implementação do Marco Legal de CT&amp;I;</t>
  </si>
  <si>
    <t>Aumento do número de bolsas de mestrado e doutorado em apoio aos programas de pós-graduação.</t>
  </si>
  <si>
    <t>Criar programas de modernização dos equipamentos e laboratórios de excelência.</t>
  </si>
  <si>
    <t>Fomentar, manter e investir em equipamentos e infraestruturas necessários para liderar avanços científicos e tecnológicos de ponta;</t>
  </si>
  <si>
    <t>O Paraná faz Ciência e outros eventos científicos no Paraná poderiam acontecer dento das escolas publicas de ensino médio.</t>
  </si>
  <si>
    <t>Contribuir para promoção, participação e apropriação do conhecimento científico, tecnológico e inovador pela população em geral;;Ampliar as oportunidades de inclusão social das parcelas mais vulneráveis da população paranaense por meio da CT&amp;I;;Apoiar o fortalecimento de espaços de divulgação científica e de inovação como centros e museus de ciências, de inovação, planetários, herbários e afins;;Financiar feiras de ciências nas escolas;;Respeitar e valorizar os conhecimentos populares e tradicionais em as relações com CT&amp;I;</t>
  </si>
  <si>
    <t>Apoio financeiro para mobilidade docente internacional</t>
  </si>
  <si>
    <t>Ampliar e fortalecer a internacionalização no ensino e pesquisa em CT&amp;I;;Fomentar a utilização de práticas educacionais que estimulem a cultura da internacionalização do conhecimento, incorporando técnicas e práticas de excelência em todos os níveis de educação;;Fomentar, manter e investir em equipamentos e infraestruturas necessários para liderar avanços científicos e tecnológicos de ponta;;Elaborar manuais, cartilhas e instrumentos similares para orientar as ações internacionais dos órgãos e das entidades da Administração Pública Estadual no que tange à celebração de protocolos, convênios e contratos internacionais;;Criar programa de bolsas de estudo no exterior para alunos e professores paranaenses;</t>
  </si>
  <si>
    <t>Criar mais visibilidade das universidades.</t>
  </si>
  <si>
    <t>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t>
  </si>
  <si>
    <t>Adquirir recursos humanos</t>
  </si>
  <si>
    <t>Estimular a cultura empreendedora, em especial entre os jovens;;Conceder de subvenção financeira a projetos de PD&amp;I;;Capacitação de recursos humanos para a inovação;</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</si>
  <si>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t>
  </si>
  <si>
    <t>Capacitação de recursos humanos para a transformação digital;;Aprimorar a oferta de bens e serviços à sociedade através da transformação digital;;Aumentar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</si>
  <si>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Mapeamento de oportunidades de mercado em outros países;;Utilizar TICs nos processos estatais de certificação e documentação para internacionalização dos negócios;</t>
  </si>
  <si>
    <t>Voltar a financiar de forma regular a pesquisa básica e aplicada</t>
  </si>
  <si>
    <t>Ana Paula Vidotto Magnoni</t>
  </si>
  <si>
    <t>anavidotto@uel.br</t>
  </si>
  <si>
    <t>006.034.459-85</t>
  </si>
  <si>
    <t>Regulamentar as modalidades de fomento previstas na &lt;a href="https://www.legislacao.pr.gov.br/legislacao/pesquisarAto.do?action=exibir&amp;codAto=246931&amp;indice=1&amp;totalRegistros=1&amp;dt=4.3.2023.12.38.45.717" target="_blank"&gt;Lei de Inovação&lt;/a&gt;;;Conectar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inovação;;Facilitar a transferência de conhecimento por meio de ações que eliminem as barreiras existentes entre os diferentes atores nas esferas pública e privada, com consequente ampliação da divulgação e comunicação da PD&amp;I junto à sociedade;;Promover a implementação do Marco Legal de CT&amp;I;</t>
  </si>
  <si>
    <t>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</si>
  <si>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Contribuir para promoção, participação e apropriação do conhecimento científico, tecnológico e inovador pela população em geral;;Ampliar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universidades;;Apoiar ações para a realização de pesquisas sobre popularização e divulgação da CT&amp;I e de Ciência Cidadã a fim de fortalecer a área e subsidiar a tomada de decisão;;Apoiar o fortalecimento de meios de comunicação pública da ciência como portais, canais de vídeos, sites, jornais e projetos desenvolvidos no âmbito das ICTs.</t>
  </si>
  <si>
    <t>Gilberto Carbonari</t>
  </si>
  <si>
    <t>carbonar@uel.br</t>
  </si>
  <si>
    <t>234.409.450-49</t>
  </si>
  <si>
    <t>Todas</t>
  </si>
  <si>
    <t>Eddy Krueger</t>
  </si>
  <si>
    <t>Professor</t>
  </si>
  <si>
    <t>ekrueger@uel.br</t>
  </si>
  <si>
    <t>042.866.929-81</t>
  </si>
  <si>
    <t>Um dos grandes problemas do fomento à pesquisa científica pelo setor privado, quando não há cooperação consolidade, é a burocracia para a entrada de verba diretamente aos laboratórios. Por exemplo, para que uma empresa faça uma doação à um laboratório da Universidade Estadual, é necessária a abertura de "licitação" para doação, no padrão de três empresas. Não seria possível, em acordo com o sistema federal, a pessoa jurídica e/ou física realizar uma doação diretamente para a Universidade/laboratório com abatimento fiscal, para que seja vantajoso ao(a) doador(a)? Espero ter sido claro. Obrigado.</t>
  </si>
  <si>
    <t>Renata da Rosa</t>
  </si>
  <si>
    <t>Professor Associado B</t>
  </si>
  <si>
    <t>renata-darosa@uel.br</t>
  </si>
  <si>
    <t>036.125.799-67</t>
  </si>
  <si>
    <t>Abertura de editais de pesquisas cientificas, tecnológica e de inovaçao cujos resultados impliquem diretamente nos ODS.</t>
  </si>
  <si>
    <t>Apoiar a cooperação entre empresas, governo e instituições de ciência e tecnologia, em caráter regional, nacional e internacional;;Apoiar as atividades de PD&amp;I e a inserção de pesquisadores nas empresas e no governo;;Desenvolver aptidões individuais para o empreendedorismo de alta densidade tecnológica nos estudantes das universidades públicas, desde a graduação;;Tratar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</si>
  <si>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PD&amp;I;;Conectar pesquisadores, linhas de pesquisa, empresas, necessidades públicas e privadas no desenho de soluções inovadoras;;Facilitar a transferência de conhecimento por meio de ações que eliminem as barreiras existentes entre os diferentes atores nas esferas pública e privada, com consequente ampliação da divulgação e comunicação da PD&amp;I junto à sociedade;;Implementar e fortalecer os Centros de Excelência em áreas estratégicas para o Estado.</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</si>
  <si>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PD&amp;I;;Incentivar a participação em eventos de outros Estados e países para conhecimento de iniciativas e ações que podem ser replicadas;;Ampliar, diversificar e consolidar a capacidade de pesquisa básica no Estado;;Formar recursos humanos nas áreas de ciência, pesquisa, tecnologia e inovação, inclusive por meio de apoio às atividades de extensão.</t>
  </si>
  <si>
    <t>Fomentar, manter e investir em equipamentos e infraestruturas necessários para liderar avanços científicos e tecnológicos de ponta;;Desenvolver mecanismos de compras públicas, encomendas tecnológicas, concursos de CT&amp;I;;Construir programas e ações setoriais de digitalização adequados às características específicas no domínio da agropecuária, indústria, turismo e do comércio, tendo em conta a sustentabilidade ambiental.</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</si>
  <si>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t>
  </si>
  <si>
    <t>Estimular a constituição, a expansão e a internacionalização de redes temáticas e interdisciplinares de pesquisa;;Fomentar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internacional;;Fomentar, manter e investir em equipamentos e infraestruturas necessários para liderar avanços científicos e tecnológicos de ponta;;Incentivar a mobilidade de pesquisadores, colaboração física e virtual entre instituições paranaenses e internacionais, participação em organizações internacionais de pesquisa, desenvolvimento e inovação;</t>
  </si>
  <si>
    <t>Fomentar o relacionamento entre pesquisadores de universidades e ICTs do Estado com empresas através de projetos e programas para solução de problemas, transferência de tecnologia, compartilhamento de recursos humanos e de laboratórios;;Aperfeiçoar as práticas relativas à proteção da propriedade intelectual, sua divulgação e conexão com o setor produtivo;;Regulamentar licenças de pesquisadores públicos e docentes das universidades estaduais para constituir empresa ou colaborar com empresa cujos objetivos envolvam a aplicação de inovação;;Estruturar os Núcleos de Inovação Tecnológica/Agências de Inovação das IEES para atenderem as atribuições da</t>
  </si>
  <si>
    <t>Apoiar ao avanço tecnológico e às inovações nas empresas e outras organizações públicas e privadas no Estado do Paraná;;Capacitação de recursos humanos para a inovação;;Desenvolver programas de fomento à inovação e ao empreendedorismo com foco na redução das desigualdades regionais e respeitadas as vocações das regiões paranaenses;;Utilizar o poder de compra do Estado para fomentar o empreendedorismo inovador e a inovação;;Atrair instrumentos de fomento e crédito para atividades que envolvam empreendedorismo inovador;</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</si>
  <si>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empresarial;;Prever investimentos em pesquisa, desenvolvimento e inovação em contratos de concessão de serviços públicos e regulações setoriais.</t>
  </si>
  <si>
    <t>Participação efetiva nas políticas nacionais de desenvolvimento econômico, científico, tecnológico e de inovação na implementação dos respectivos planos, programas e projetos de interesse estadual;;Criar produtos financeiros específicos para facilitar a fase de scale-up por meio do acesso a mercados internacionais;;Mapeamento de oportunidades de mercado em outros países;</t>
  </si>
  <si>
    <t>Aplicar os projetos desenvolvidos na Universidades e ICTs no mercado. Muitas ideias boas estão paradas nas universidades. É preciso um incentivo para que a tecnologia seja transferida ao setor produtivo.</t>
  </si>
  <si>
    <t>RODRIGO SIMIONATO</t>
  </si>
  <si>
    <t>rodrigosimionato@hotmail.com</t>
  </si>
  <si>
    <t>926.899.579-49</t>
  </si>
  <si>
    <t>Conceder de subvenção financeira a projetos de PD&amp;I;;Apoiar a cooperação entre empresas, governo e instituições de ciência e tecnologia, em caráter regional, nacional e internacional;;Apoiar as atividades de PD&amp;I e a inserção de pesquisadores nas empresas e no governo;;Promover políticas setoriais de PD&amp;I por meio de ações orientadas para objetivos estratégicos;;Alinhar as instituições de PD&amp;I com a Política Estadual de CT&amp;I por intermédio de apoio de pesquisas orientadas à missão;</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</si>
  <si>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públicas;;Promover a implementação do Marco Legal de CT&amp;I;</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</si>
  <si>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CT&amp;I;;Formar recursos humanos nas áreas de ciência, pesquisa, tecnologia e inovação, inclusive por meio de apoio às atividades de extensão.</t>
  </si>
  <si>
    <t>Desenvolver ações de comunicação pública da ciência e tecnologia com processos multimidiáticos e dialógicos com a população, incluindo audiências para além do público escolar;;Estimular a participação de jovens, em especial meninas, em atividades de CT&amp;I;;Apoiar ações para a realização de pesquisas sobre popularização e divulgação da CT&amp;I e de Ciência Cidadã a fim de fortalecer a área e subsidiar a tomada de decisão;;Estabelecer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t>
  </si>
  <si>
    <t>Ampliar e fortalecer a internacionalização no ensino e pesquisa em CT&amp;I;;Fomentar à cooperação entre empresas, governo e instituições de ciência e tecnologia, em caráter regional, nacional e internacional;;Treinamento de gestores para sensibilização da importância das ações de internacionalização, de pesquisa aplicada, de relacionamento com o setor empresarial e governo;;Ampliar o conhecimento dos resultados e impactos de ações e políticas de ecossistemas maduros de interação da tríplice hélice e de investimentos em pessoas e programas de CT&amp;I;;Apoiar de todas as formas admitidas a participação de pesquisadores paranaenses em redes de pesquisa internacionais;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</si>
  <si>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</si>
  <si>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Capacitação de recursos humanos para a inovação;;Desenvolver programas de fomento à inovação e ao empreendedorismo com foco na redução das desigualdades regionais e respeitadas as vocações das regiões paranaenses;;Financiar incubadoras e aceleradoras em empresas com base tecnológica;;Contribuir com o setor empresarial na melhoria da competitividade e na adoção de estratégias de desenvolvimento e adoção de tecnologias e processos inovadores;;Fomentar o capital empreendedor em projetos de CT&amp;I no Paraná;</t>
  </si>
  <si>
    <t>Estimular a inserção de pesquisadores em empresas privadas, através de programas de concessão de bolsas;;Qualificar profissionais especializados para atuarem na área de execução de projetos de inovação no ambiente empresarial;;Promover ações de Apoio Direto à Inovação destinadas ao atendimento de prioridades estaduais de interesse estratégico;;Prever investimentos em pesquisa, desenvolvimento e inovação em contratos de concessão de serviços públicos e regulações setoriais.</t>
  </si>
  <si>
    <t>Expandir a utilização de TICs na prestação de serviços públicos do Estado;;Capacitação de recursos humanos para a transformação digital;;Aprimorar a oferta de bens e serviços à sociedade através da transformação digital;</t>
  </si>
  <si>
    <t>LUIZ CLAUDIO GARCIA</t>
  </si>
  <si>
    <t>luizclaudiogarcia2001@yahoo.com.br</t>
  </si>
  <si>
    <t>304.642.002-10</t>
  </si>
  <si>
    <t>Incentivar os trabalhos com a inicativa privada e destinar um tempo da carreira docente para pesquisa.</t>
  </si>
  <si>
    <t>Desenvolver linhas de crédito voltadas ao avanço tecnológico e às inovações nas empresas e em outras organizações públicas e privadas no Estado do Paraná;;Desenvolver aptidões individuais para o empreendedorismo de alta densidade tecnológica nos estudantes das universidades públicas, desde a graduação;;Tratar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sociedade;;Promover a simplificação de procedimentos para gestão de projetos de ciência, tecnologia e inovação.</t>
  </si>
  <si>
    <t>Fortalecer a cooperação com órgãos e entidades públicos e com entidade privadas, inclusive para o compartilhamento de recursos humanos especializados e capacidade instalada, para execução de projetos de PD&amp;I;;Estimular a implantação de laboratórios multiusuários;;Conectar pesquisadores, linhas de pesquisa, empresas, necessidades públicas e privadas no desenho de soluções inovadoras;;Desenhar políticas públicas específicas para a atuação dos inventores independentes e a criação, absorção, difusão e transferência de tecnologia;;Desenvolver o sistema de parques tecnológicos e ambientes de inovação do Estado;</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</si>
  <si>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públicas;;Formar recursos humanos nas áreas de ciência, pesquisa, tecnologia e inovação, inclusive por meio de apoio às atividades de extensão.</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</si>
  <si>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ciências;;Apoiar ações para a realização de pesquisas sobre popularização e divulgação da CT&amp;I e de Ciência Cidadã a fim de fortalecer a área e subsidiar a tomada de decisão;;Promover a interação entre a ciência, a cultura e a arte, com valorização dos aspectos humanísticos e da história da ciência;;Buscar parcerias internacionais para o desenvolvimento de atividades de CT&amp;I, troca de experiências e captação de recursos;</t>
  </si>
  <si>
    <t>Ampliar e fortalecer a internacionalização no ensino e pesquisa em CT&amp;I;;Fomentar à cooperação entre empresas, governo e instituições de ciência e tecnologia, em caráter regional, nacional e internacional;;Fomentar, manter e investir em equipamentos e infraestruturas necessários para liderar avanços científicos e tecnológicos de ponta;;Apoiar a internacionalização de instituições públicas e privadas paranaenses que atuam na área de CT&amp;I;;Apoiar a produção científica paranaense indexada em publicações internacionais;</t>
  </si>
  <si>
    <t>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laboratórios;;Aperfeiçoar as práticas relativas à proteção da propriedade intelectual, sua divulgação e conexão com o setor produtivo;</t>
  </si>
  <si>
    <t>Capacitação de recursos humanos para a inovação;;Utilizar o poder de compra do Estado para fomentar o empreendedorismo inovador e a inovação;;Patrocinar políticas públicas que favorecem empreendimentos inovadores que gerem soluções para problemas ambientais;</t>
  </si>
  <si>
    <t>Qualificar profissionais especializados para atuarem na área de execução de projetos de inovação no ambiente empresarial;;Utilizar a encomenda tecnológica como mecanismo de resolução de desafios da administração pública;;Prever investimentos em pesquisa, desenvolvimento e inovação em contratos de concessão de serviços públicos e regulações setoriais.</t>
  </si>
  <si>
    <t>Capacitação de recursos humanos para a transformação digital;;Aprimorar a oferta de bens e serviços à sociedade através da transformação digital;</t>
  </si>
  <si>
    <t>Deise Fabiana Ely</t>
  </si>
  <si>
    <t>deise@uel.br</t>
  </si>
  <si>
    <t>644.003.529-00</t>
  </si>
  <si>
    <t>A primeira iniciativa que o Estado poderia realizar seria analisar se tais objetivos vêm de encontro aos objetivos de desenvolvimento propostos pelo Estado do Paraná, de acordo com a realidade socioeconômica regional, já que os objetivos ODS foram traçados por meio de uma política global que, muitas vezes, não reflete os anseios da sociedade paranaense.</t>
  </si>
  <si>
    <t>Apoiar a cooperação entre empresas, governo e instituições de ciência e tecnologia, em caráter regional, nacional e internacional;;Promover políticas setoriais de PD&amp;I por meio de ações orientadas para objetivos estratégicos;;Alinhar as instituições de PD&amp;I com a Política Estadual de CT&amp;I por intermédio de apoio de pesquisas orientadas à missão;;Realizar uma gestão da CT&amp;I orientada à avaliação de resultados;;Tratar com prioridade a pesquisa científica básica e aplicada, tendo em vista o bem público e o progresso da ciência, da tecnologia e da inovação e o desenvolvimento econômico e social sustentável do Estado;</t>
  </si>
  <si>
    <t>Mapear as potencialidades existentes nas Universidades e Institutos de pesquisa;
Mapear a infraestrutura existente e necessária, bem como qual é o capital humano que possui esta experiência e em quais universidades e institutos de pesquisa eles estão concentrados.</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</si>
  <si>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inovação;;Definir estratégias para estímulo da constituição, expansão e internacionalização de redes temáticas de pesquisa com trilhas para sua destinação econômica;;Conectar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inovação;;Apoiar as atividades de PD&amp;I e a inserção de pesquisadores nas empresas e no governo;;Harmonizar as práticas e a legislação relativas à CT&amp;I;;Facilitar a transferência de conhecimento por meio de ações que eliminem as barreiras existentes entre os diferentes atores nas esferas pública e privada, com consequente ampliação da divulgação e comunicação da PD&amp;I junto à sociedade;;Ampliar a articulação e a cooperação institucional, nacional e internacional em matéria de CT&amp;I;;Implementar e fortalecer os Centros de Excelência em áreas estratégicas para o Estado.</t>
  </si>
  <si>
    <t>Definir áreas estratégias em que o Estado já tem experiência e aquelas potenciais e que ainda não se desenvolveram. Investir na melhoria da qualidade da formação do capital humano em termos de contratação de professores mais capacitados, que tenham tido experiências no exterior e que colaborem com uma formação prática, além de investimentos na infraestrutura das instituições de Ensino em todos os níveis.</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</si>
  <si>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amparo;;Incentivar a participação em eventos de outros Estados e países para conhecimento de iniciativas e ações que podem ser replicadas;;Alinhar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</si>
  <si>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Melhorar e atualizar os laboratórios de Institutos e Universidades.</t>
  </si>
  <si>
    <t>Divulgar como os resultados das pesquisas científicas estão embutidos na vida cotidiana.</t>
  </si>
  <si>
    <t>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afins;;Financiar feiras de ciências nas escolas;;Estabelecer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t>
  </si>
  <si>
    <t>Criar um setor junto à Fundação Araucária que dê suporte às Pró-reitorias de pesquisa e pós-graduação das universidades para promover uma internacionalização mais institucionalizada e menos dependente das relações pessoais do docente-pesquisador.</t>
  </si>
  <si>
    <t>Estimular a constituição, a expansão e a internacionalização de redes temáticas e interdisciplinares de pesquisa;;Induzir e fomentar a institucionalização e a consolidação de uma Cultura de Internacionalização no Sistema Estadual de Ensino Superior;;Fomentar, manter e investir em equipamentos e infraestruturas necessários para liderar avanços científicos e tecnológicos de ponta;;Gerar novos modelos de gestão, de ensino, de pesquisa, de inovação e de cooperação e interação que projetem e executem ações de internacionalização;;Incentivar a mobilidade de pesquisadores, colaboração física e virtual entre instituições paranaenses e internacionais, participação em organizações internacionais de pesquisa, desenvolvimento e inovação;</t>
  </si>
  <si>
    <t>Elaborar uma legislação que unifique os procedimentos de integração entre o setor produtivo acadêmico e o setor produtivo empresarial.</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</si>
  <si>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t>
  </si>
  <si>
    <t>Estimular a cultura empreendedora, em especial entre os jovens;;Capacitação de recursos humanos para a inovação;;Estimular e apoiar a constituição, consolidação e expansão de ambientes promotores de inovação nas suas dimensões ecossistemas de inovação e mecanismos de geração de empreendimentos;;Financiar incubadoras e aceleradoras em empresas com base tecnológica;;Patrocinar políticas públicas que favorecem empreendimentos inovadores que gerem soluções para problemas ambientais;</t>
  </si>
  <si>
    <t>Estimular a inserção de pesquisadores em empresas privadas, através de programas de concessão de bolsas;;Qualificar profissionais especializados para atuarem na área de execução de projetos de inovação no ambiente empresarial;;Promover ações de Apoio Direto à Inovação destinadas ao atendimento de prioridades estaduais de interesse estratégico;;Utilizar a encomenda tecnológica como mecanismo de resolução de desafios da administração pública;;Prever investimentos em pesquisa, desenvolvimento e inovação em contratos de concessão de serviços públicos e regulações setoriais.</t>
  </si>
  <si>
    <t>Participação efetiva nas políticas nacionais de desenvolvimento econômico, científico, tecnológico e de inovação na implementação dos respectivos planos, programas e projetos de interesse estadual;;Mapeamento de oportunidades de mercado em outros países;;Auxiliar no processo de adequação dos negócios às necessidades e preferências internacionais;;Utilizar TICs nos processos estatais de certificação e documentação para internacionalização dos negócios;</t>
  </si>
  <si>
    <t>O maior desafio do Estado é estabelecer as habilidades mínimas que os estudantes devem dominar ao término de cada etapa escolar (ensino fundamental, médio e superior) para alcançar um melhor do nível intelectual dos alunos.</t>
  </si>
  <si>
    <t>Gabriele Cristina Ferreira dos Santos</t>
  </si>
  <si>
    <t>Estagiaria</t>
  </si>
  <si>
    <t>gabi_9000ferreira@outlook.com</t>
  </si>
  <si>
    <t>105.949.889-85</t>
  </si>
  <si>
    <t>Conceder de subvenção financeira a projetos de PD&amp;I;;Apoiar a cooperação entre empresas, governo e instituições de ciência e tecnologia, em caráter regional, nacional e internacional;;Atualizar a legislação para a garantia do compartilhamento de recursos humanos do Estado com empresas para realização de atividades de PD&amp;I;;Desenvolver aptidões individuais para o empreendedorismo de alta densidade tecnológica nos estudantes das universidades públicas, desde a graduação;;Desenvolver nas escolas aptidões individuais para o empreendedorismo e para a pesquisa científica;</t>
  </si>
  <si>
    <t>Promover a sinergia territorial das ICTs com agentes privados e da sociedade civil para aprofundar a colaboração e coesão das ações em CT&amp;I em áreas estratégicas;;Investir em espaços públicos inteligentes, coworkins, laboratórios de pesquisa, centros tecnológicos, redes wi-fi públicas de alta performance;;Desenvolver mecanismos de compras públicas, encomendas tecnológicas, concursos de CT&amp;I;;Construir programas e ações setoriais de digitalização adequados às características específicas no domínio da agropecuária, indústria, turismo e do comércio, tendo em conta a sustentabilidade ambiental.</t>
  </si>
  <si>
    <t>SONIA MARA INGLAT ACIOLLI</t>
  </si>
  <si>
    <t>Advogada</t>
  </si>
  <si>
    <t>advogadasoniainglat@gmail.com</t>
  </si>
  <si>
    <t>864.558.779-34</t>
  </si>
  <si>
    <t>Incentivo para os novos pesquisadores desenvolverem seus trabalhos com subsidio do governo e um contrato de aplicabilidade do que for desenvolvido no estado.</t>
  </si>
  <si>
    <t>Fábio Henrique Kwasniewski</t>
  </si>
  <si>
    <t>fhkwas@uel.br</t>
  </si>
  <si>
    <t>176.215.748-95</t>
  </si>
  <si>
    <t>Quanto ao desenvolvimento social inclusivo e sustentável aliado aos ODS, encontramos no objetivo 4 oportunidade ímpar ao estado. Não há apoio verdadeiro aos projetos de pesquisa, os editais são extremamente burocráticos, desde de seu preenchimento inicial a até, caso seja concedido, os trâmites para o gasto dos recursos. Adicionalmente, a Fundação Araucária trabalha com recursos mínimos e não está aparelhada para gerar editais que ajudem a fomentar a pesquisa básica, que é o ponto inicial do desenvolvimento e inovação.</t>
  </si>
  <si>
    <t>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</si>
  <si>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Modernização e manutenção das instalações das universidades e institutos públicos;;Adequação do financiamento e dos editais da Fundação Araucária.</t>
  </si>
  <si>
    <t>Contratação de técnicos para atuar com equipamentos multiusuários e/ou complexos.
Adequação física para as instalações de equipamentos multiusuários e/ou complexos.
Adequação física aos laboratórios de pesquisa, desde da rede elétrica e equipamentos de ar condicionado e computadores a instalação de geradores de energia para os centros onde se faz pesquisa.
O dinheiro desperdiçado sem que se contemple essas possibilidades é enorme e desestimula e desanima qualquer pesquisador na ativa ou futuro. Como exemplos, sem técnicos contratados para operar equipamentos complexos e estrutura física adequada (como salas com ar condicionado e geradores de energia) é comum que sejam perdidos milhares de reais em insumos (que muitas vezes nem mesmo foram financiados pelo estado do Paraná) e amostras de meses (até anos) de trabalho por manipulação inadequada (falta de técnico capacitado) ou acondicionamento inadequado (falta de estrutura física como ar condicionado ou gerador de energia para aguentar as constantes quedas de energia).</t>
  </si>
  <si>
    <t>Garantir a ampliação, regularidade e perenidade dos financiamentos e investimentos em CT&amp;I;;Apoiar as atividades de PD&amp;I e a inserção de pesquisadores nas empresas e no governo;;Facilitar a transferência de conhecimento por meio de ações que eliminem as barreiras existentes entre os diferentes atores nas esferas pública e privada, com consequente ampliação da divulgação e comunicação da PD&amp;I junto à sociedade;;Desenvolver o sistema de parques tecnológicos e ambientes de inovação do Estado;</t>
  </si>
  <si>
    <t>O número de bolsas de pesquisa nas modalidades de iniciação científica, mestrado e doutorado deveria melhorar em número e valor. No entanto, o investimento do estado no capital humano começa na escola; sem ensino de qualidade na escola, com professores qualificados e com condições de trabalho adequadas não haverá capital humano.</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</si>
  <si>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PD&amp;I;;Promover a abordagem mais consistente dos conteúdos de ciências, tecnologia, engenharia e matemática na formação em todos os níveis;;Ampliar, diversificar e consolidar a capacidade de pesquisa básica no Estado;;Formar recursos humanos nas áreas de ciência, pesquisa, tecnologia e inovação, inclusive por meio de apoio às atividades de extensão.</t>
  </si>
  <si>
    <t>Incentivar a formação em licenciaturas.;Aumentar o número e o valor de bolsas de pesquisa nas modalidades de iniciação científica, mestrado e doutorado.;Contratação de professores com salários e condições de trabalho justas.</t>
  </si>
  <si>
    <t>A exemplo do que ocorre na FAPESP (São Paulo) com a revista Pesquisa FAPESP, o estado poderia fomentar a edição de uma revista de divulgação científica pela Fundação Araucária. Talvez até criar uma revista de divulgação científica do Sul, com trabalho conjunto das fundações de fomento científico dos 3 estados. Essa revista deveria ser distribuída às escolas públicas e utilizada como material de ensino por professores preparados e atualizados.</t>
  </si>
  <si>
    <t>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afins;;Apoiar ações para a realização de pesquisas sobre popularização e divulgação da CT&amp;I e de Ciência Cidadã a fim de fortalecer a área e subsidiar a tomada de decisão;;Promover a interação entre a ciência, a cultura e a arte, com valorização dos aspectos humanísticos e da história da ciência;</t>
  </si>
  <si>
    <t>Fomentar, manter e investir em equipamentos e infraestruturas necessários para liderar avanços científicos e tecnológicos de ponta;;Apoiar a produção científica paranaense indexada em publicações internacionais;</t>
  </si>
  <si>
    <t>Ofertar programas de licença empreendedora para estudantes e professores das universidades estaduais paranaenses;;Apoiar e incentivar a integração dos inventores independentes às atividades das ICTs e aos istema produtivo estadual;;Regulamentar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t>
  </si>
  <si>
    <t>Criar programas para apoiar a transformação de ideias em projetos bem sucedidos e sustentáveis;;Conceder de subvenção financeira a projetos de PD&amp;I;;Estimular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paranaenses;;Atualizar e aperfeiçoar os instrumentos de fomento e crédito para atividades que envolvam o empreendedorismo inovador;</t>
  </si>
  <si>
    <t>Capacitação de recursos humanos para a transformação digital;;Revisar processos de trabalho no âmbito da administração direta e indireta do Estado visando à simplificação e desburocratização da ação pública;;Digitalizar serviços públicos visando o menor tempo para o atendimento e a melhoria da qualidade de vida dos cidadãos;</t>
  </si>
  <si>
    <t>O maior desafio a todos os governos dos estados brasileiros é encarar educação e ciência como investimentos de médio a alto custo, que começam na escola e chegam às universidades e institutos de pesquisa. O gestor público não pode esperar colher os frutos em sua gestão, os frutos serão para toda a sociedade e não para ele próprio, é o tal de ter uma política de estado de que administra o presente e planeja o futuro. Investimentos sérios e adequados em educação e pesquisa sempre geram retorno, vide os países que acreditaram nisso e fizeram o trabalho correto.</t>
  </si>
  <si>
    <t>Paulo Laerte Natti</t>
  </si>
  <si>
    <t>Professor Universitário</t>
  </si>
  <si>
    <t>plnatti@uel.br</t>
  </si>
  <si>
    <t>094.980.038-40</t>
  </si>
  <si>
    <t>Financiar as pesquisas.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</si>
  <si>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PD&amp;I;;Estimular a implantação de laboratórios multiusuários;;Criar incentivos econômicos, financeiros, fiscais e outros para a inclusão de empresas em ambientes promotores de inovação;;Conectar pesquisadores, linhas de pesquisa, empresas, necessidades públicas e privadas no desenho de soluções inovadoras;</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</si>
  <si>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CT&amp;I;;Promover a abordagem mais consistente dos conteúdos de ciências, tecnologia, engenharia e matemática na formação em todos os níveis;</t>
  </si>
  <si>
    <t>Fomentar, manter e investir em equipamentos e infraestruturas necessários para liderar avanços científicos e tecnológicos de ponta;;Promover a sinergia territorial das ICTs com agentes privados e da sociedade civil para aprofundar a colaboração e coesão das ações em CT&amp;I em áreas estratégicas;;Investir em espaços públicos inteligentes, coworkins, laboratórios de pesquisa, centros tecnológicos, redes wi-fi públicas de alta performance;;Virtualização da infraestrutura de CT&amp;I;;Construir programas e ações setoriais de digitalização adequados às características específicas no domínio da agropecuária, indústria, turismo e do comércio, tendo em conta a sustentabilidade ambiental.</t>
  </si>
  <si>
    <t>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afins;;Financiar feiras de ciências nas escolas;;Trazer para o Estado mostras itinerantes com assuntos pertinentes à popularização da CT&amp;I;</t>
  </si>
  <si>
    <t>Estimular a constituição, a expansão e a internacionalização de redes temáticas e interdisciplinares de pesquisa;;Fomentar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internacional;;Fomentar, manter e investir em equipamentos e infraestruturas necessários para liderar avanços científicos e tecnológicos de ponta;;Apoiar a internacionalização de instituições públicas e privadas paranaenses que atuam na área de CT&amp;I;</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</si>
  <si>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t>
  </si>
  <si>
    <t>Conceder de subvenção financeira a projetos de PD&amp;I;;Capacitação de recursos humanos para a inovação;;Estimular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paranaenses;;Financiar incubadoras e aceleradoras em empresas com base tecnológica;</t>
  </si>
  <si>
    <t>Identificar os sistemas informatizados e apresentar um diagnóstico sobre os processos e as soluções tecnológicas utilizadas pela administração direta e indireta;;Expandir a utilização de TICs na prestação de serviços públicos do Estado;</t>
  </si>
  <si>
    <t>Lukas Grzybowski</t>
  </si>
  <si>
    <t>Professor Adjunto-B</t>
  </si>
  <si>
    <t>lukasgg@gmail.com</t>
  </si>
  <si>
    <t>049.264.279-66</t>
  </si>
  <si>
    <t>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sociedade;;Promover a simplificação de procedimentos para gestão de projetos de ciência, tecnologia e inovação.</t>
  </si>
  <si>
    <t>Garantir a ampliação, regularidade e perenidade dos financiamentos e investimentos em CT&amp;I;;Implementar e fortalecer os Centros de Excelência em áreas estratégicas para o Estado.</t>
  </si>
  <si>
    <t>investimento massivo em IES e escolas públicas, gratuitas e de qualidade.</t>
  </si>
  <si>
    <t>Ampliar, diversificar e consolidar a capacidade de pesquisa básica no Estado;;Formar recursos humanos nas áreas de ciência, pesquisa, tecnologia e inovação, inclusive por meio de apoio às atividades de extensão.</t>
  </si>
  <si>
    <t>Apoiar o fortalecimento de espaços de divulgação científica e de inovação como centros e museus de ciências, de inovação, planetários, herbários e afins;;Estimular a realização de atividades de popularização e divulgação da CT&amp;I em ações de inclusão social para fins de redução das desigualdades;;Estimular a participação de jovens, em especial meninas, em atividades de CT&amp;I;;Promover a interação entre a ciência, a cultura e a arte, com valorização dos aspectos humanísticos e da história da ciência;</t>
  </si>
  <si>
    <t>Fomentar, manter e investir em equipamentos e infraestruturas necessários para liderar avanços científicos e tecnológicos de ponta;;Apoiar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internacionais;;Criar programa de bolsas de estudo no exterior para alunos e professores paranaenses;</t>
  </si>
  <si>
    <t>Tornar as universidades paranaenses motores vitais da inovação;;Criar incentivos para que as IEES se integrem e executem programas, projetos e ações voltadas para a população com vistas a emancipação social e a integração regional solidária em articulação com a formação científica e pedagógica de seus estudantes;</t>
  </si>
  <si>
    <t>Capacitação de recursos humanos para a transformação digital;;Revisar processos de trabalho no âmbito da administração direta e indireta do Estado visando à simplificação e desburocratização da ação pública;</t>
  </si>
  <si>
    <t>Mapeamento de oportunidades de mercado em outros países;;Auxiliar no processo de adequação dos negócios às necessidades e preferências internacionais;</t>
  </si>
  <si>
    <t>Ulisses de Padua Pereira</t>
  </si>
  <si>
    <t>Professor Adjunto</t>
  </si>
  <si>
    <t>upaduapereira@uel.br</t>
  </si>
  <si>
    <t>066.898.566-66</t>
  </si>
  <si>
    <t>Vejo a necessidade de fomentar mais a piscicultura, uma vez que o Paraná é o maior produtor de peixes (tilápia) do país. Estimular as industrias em desenvolver novos produtos com pesquisadores do Paraná é uma questão estratégica. Estimular e fomentar a agência de defesa agropecuária em construir um plano modelo de saúde aquática, especialmente peixes, protegendo assim a piscicultura Paranaense de riscos de doenças graves que causam enormes prejuízos.</t>
  </si>
  <si>
    <t>Programa estadual modelo de saúde na piscicultura em parceria com ADAPAR;Instituto de monitoramento de doenças e de ´produção de soluções sustentáveis em saúde de peixes</t>
  </si>
  <si>
    <t>Estimular a produção sustentável na piscicultura, promover vigilância e educação em relação ao uso excessivo de antibióticos, estimular/subsidiar controle sanitário por diagnóstico em produtores de formas jovens de peixes (objetivos 2, 3 e 9).</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</si>
  <si>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PD&amp;I;;Criar incentivos econômicos, financeiros, fiscais e outros para a inclusão de empresas em ambientes promotores de inovação;;Apoiar as atividades de PD&amp;I e a inserção de pesquisadores nas empresas e no governo;;Implementar e fortalecer os Centros de Excelência em áreas estratégicas para o Estado.</t>
  </si>
  <si>
    <t>Fomentar o PROJETOS COMO MONITORAMENTO SANITÁRIO E SOLUÇÕES INOVADORAS E SUSTENTÁVEIS</t>
  </si>
  <si>
    <t>AUMENTAR AS OPORTUNIDADES DE BOLSAS DE PÓS DOUTORADO, ASSIM LAPIDANDO E FORNECENDO MAIS CAPACITAÇÃO PARA UM RECURSO HUMANO JÁ QUALIFICACADO MAS QUE PRECISA DE NOVAS OPORTUNIDADES PAR CONTINUAR A DESERNVOLVER AS PESQUISAS INOVADORA NO PARANÁ. E TAMBÉM TRAZER RECURSOS HUMANOS QUALIFICADOS DE OUTROS ESTADOS COM ESTAS BOLSAS DE PÓS DOUTORADO E DE PESQUISADOR SENIOR.</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</si>
  <si>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públicas;;Formar recursos humanos nas áreas de ciência, pesquisa, tecnologia e inovação, inclusive por meio de apoio às atividades de extensão.</t>
  </si>
  <si>
    <t>EDITAIS DE BOLSAS PARA INSERÇÃO DE PESQUISADORES COMO PÓS DOUTORANDOS OU PESQUISADORES SENIORS NAS INSTITUIÇÕES DE PESQUISA DO ESTADO</t>
  </si>
  <si>
    <t>CRIAR INSTITUTOS ESTRATÉGICOS NAS ÁREAS DE INTERESSE DO ESTADO, RELACIONADAS PRINCIPALMENTE AO AGRONEGÓCIO E INSUMOS ESTRATÉGICOS PARA O ESTADO</t>
  </si>
  <si>
    <t>EDITAIS DE INSFRAESTRUTURA E MODERNIZAÇÃO PARA VIABILIZAR MAIS PESQUISAS INOVADORAS</t>
  </si>
  <si>
    <t>EVENTOS QUE ESTIMULEM PARTICIPAÇÃO DE ESCOLAS PÚBLICAS, COM LOGÍSTICA GRATUITA E MOMENTOS DE INTERAÇÃO PARA DESPERTAR MENTES BRILHANTES QUE PODEM NÃO TER MUITAS OPORTUNIDADES, E ASSIM, FOMENTAR O DESENVOLVIMENTO DESTES SERES NA PESQUISA E INVOAÇÃO VIA CURSOS, BOLSAS DE ESTUDO, ETC</t>
  </si>
  <si>
    <t>Contribuir para promoção, participação e apropriação do conhecimento científico, tecnológico e inovador pela população em geral;;Ampliar as oportunidades de inclusão social das parcelas mais vulneráveis da população paranaense por meio da CT&amp;I;;Financiar feiras de ciências nas escolas;;Desenvolver ações de comunicação pública da ciência e tecnologia com processos multimidiáticos e dialógicos com a população, incluindo audiências para além do público escolar;;Estabelecer conexões interdisciplinares e pluriversidade de saberes;</t>
  </si>
  <si>
    <t>EVENTOS INSCLUSIVOS, CONCURSOS DE INOVAÇÃO PARA JOVENS DE ESCOLAS PÚBLICAS E PREMIAÇÕES EM CURSOS E BOLSAS DE ESTUDO</t>
  </si>
  <si>
    <t>BOLSAS PARA JOVENS PESQUISADORES E PESQUISADORES SENIORES DE ESTÁGIO EM INSTITUIÇÕES NO EXTERIOR COMO TEM O CNPQ.</t>
  </si>
  <si>
    <t>Ampliar e fortalecer a internacionalização no ensino e pesquisa em CT&amp;I;;Fomentar, manter e investir em equipamentos e infraestruturas necessários para liderar avanços científicos e tecnológicos de ponta;;Apoiar a internacionalização de instituições públicas e privadas paranaenses que atuam na área de CT&amp;I;;Possibilitar gestores e pesquisadores vivenciar novas experiências de interação e desenvolvimento, apropriando-se de visões mais amplas e sem fronteiras, para melhores tomadas de decisão em investimentos futuros em suas organizações;;Incentivar a mobilidade de pesquisadores, colaboração física e virtual entre instituições paranaenses e internacionais, participação em organizações internacionais de pesquisa, desenvolvimento e inovação;</t>
  </si>
  <si>
    <t>EDITAIS ESPECÍFICOS PARA BOLSAS COMO FORMA DE AUXÍLIO FINANCEIRO PARA PESQUISADORES PODEREM TER VIABILIDADE DE TER NOVAS EXPERIÊNCIAS INTERNACIOANIS</t>
  </si>
  <si>
    <t>ESTIMULAR CADA VEZ MAIS AS EMPRESAS A VISITAREM AS UNIVERCIDADES VIA AGENCIAS DE INOVAÇÃO</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</si>
  <si>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</si>
  <si>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VALORIZAR MAIS AS AÇÕES DE INOVAÇÃO COMO PEDIDOS DE PATENTES ETC, POIS NEM OS PROGRAMAS DE PÓS GRADUAÇÃO ESTÃO VALORIZANDO, ESTÃO VALORIZANDO AINDA APENAS ARTIGOS</t>
  </si>
  <si>
    <t>GERAR FOMENTO PERENE PARA PESQUISADORES COM ELEVADA PRODUTIVIDADE EM INOVAÇÃO, PARA QUE SEUS PROJETOS CONTINUEM TENDO VIABILIDADE FINANCEIRA</t>
  </si>
  <si>
    <t>Apoiar ao avanço tecnológico e às inovações nas empresas e outras organizações públicas e privadas no Estado do Paraná;;Conceder de subvenção financeira a projetos de PD&amp;I;;Capacitação de recursos humanos para a inovação;;Desenvolver programas de fomento à inovação e ao empreendedorismo com foco na redução das desigualdades regionais e respeitadas as vocações das regiões paranaenses;;Fomentar o capital empreendedor em projetos de CT&amp;I no Paraná;</t>
  </si>
  <si>
    <t>EDITAIS COM PERENIDADE DE FOMENTO BÁSICO PARA PESQUISADORES COM ELEVADA PRODUTIVIDADE EM INOVAÇÃO POSSAM CONTINUAR A DESENVOLVER NOVOS PROJETOS E SOLUÇÕES OU PRODUTOS</t>
  </si>
  <si>
    <t>ESTIMULAR EMPRESAS A CONTRATAREM NOVOS DOUTORES,</t>
  </si>
  <si>
    <t>Conceder benefícios financeiros para iniciativas de inovação nas empresas, reembolsáveis e não reembolsáveis;;Estimular a inserção de pesquisadores em empresas privadas, através de programas de concessão de bolsas;;Promover ações de Apoio Direto à Inovação destinadas ao atendimento de prioridades estaduais de interesse estratégico;;Lançar prêmios tecnológicos para empresas sediadas no Estado;</t>
  </si>
  <si>
    <t>BENEFICIOS PARA EMPRESAS QUE CONTRATEM JOVENS DOUTORES, E QUE INVESTEM EM INNSTITUIÇÕES DE PESQUISA DO ESTADO</t>
  </si>
  <si>
    <t>MELHORAR A ETRUTURA DE TI DAS UNIVERSIDADES E ORGÃO ESTADUAIS DE PESQUISA E INOVAÇÃO. GERAR PLATAFORMAS DE BANCOS DE DADOS DE INOVAÇAO DO ESTADO, DE INOVAÇÕES JÁ EXISTENTES E DE BANCOS DE IDEIAS PARA EMPRESAS CONSULTAREM</t>
  </si>
  <si>
    <t>Identificar os sistemas informatizados e apresentar um diagnóstico sobre os processos e as soluções tecnológicas utilizadas pela administração direta e indireta;;Expandir a utilização de TICs na prestação de serviços públicos do Estado;;Digitalizar serviços públicos visando o menor tempo para o atendimento e a melhoria da qualidade de vida dos cidadãos;;Aumentar a capacidade estatal para a oferta digital de serviços públicos, assinaturas eletrônicas, governança digital, obtenção de documentos, entre outros;</t>
  </si>
  <si>
    <t>MELHORAR AS INFORMAÇÕES PARA QUE POSSAM ESTAR AGRUPADAS EM UM ÚNICO LUGAR, POR EXEMPLO DE TODAS AS UNIVERSIDADES ESTADUAIS EM UM ÚNICO CANAL QUE POSSA FILTRAR AS IFNORMAÇÕES DE INOVAÇAO ETC</t>
  </si>
  <si>
    <t>MAIS FOMENTO PARA OTIMIZAÇÃO E ESCALONAMENTO PARA VIABILIZAR A EXPANSÃO NECESSÁRIA</t>
  </si>
  <si>
    <t>Desenvolver instrumentos de apoio à internacionalização de startups e MPMEs inovadoras, criando uma mentalidade global e facilitando acesso a outros mercados;;Criar produtos financeiros específicos para facilitar a fase de scale-up por meio do acesso a mercados internacionais;;Mapeamento de oportunidades de mercado em outros países;;Auxiliar no processo de adequação dos negócios às necessidades e preferências internacionais;</t>
  </si>
  <si>
    <t>AUXÍLIO COM RECURSOS HUMANOS ESPECIALIZADOS PARA AJUDAR A AMPLIAÇÃO, E FOMENTO PARA ESCALONAR A PRODUÇÃO DO PRODUTO</t>
  </si>
  <si>
    <t>FOMENTAR COM MAIS OPORTUNIDADES PARA JOVENS DOUTORES FIQUEM NO ESTADO COMO PESQUISADORES VIA BOLSAS PÓS DOUTORADO E BOLSAS ATRATIVAS PARA ATÉ ATRAIR DE OUTROS ESTADOS NOVOS PESQUISADORES PARA ATUAREM AQUI NO PARANÁ COMO PESQUISADORES EM GRUPOS DE PESQUISA ESTABELECIDOS.</t>
  </si>
  <si>
    <t>Robson Laverdi</t>
  </si>
  <si>
    <t>robson_laverdi@uepg.br</t>
  </si>
  <si>
    <t>766.249.866-20</t>
  </si>
  <si>
    <t>Para fortalecer o ambiente de negócios e o desenvolvimento social inclusivo e sustentável através da pesquisa científica e tecnológica, alinhado aos Objetivos de Desenvolvimento Sustentável (ODS), o Estado pode empreender uma série de ações estratégicas, utilizando-se das humanidades digitais como ferramenta. Aqui estão algumas iniciativas:
1. Fomento à Pesquisa Interdisciplinar: Incentivar projetos de pesquisa que integrem humanidades digitais e tecnologia, focando em desafios dos ODS. Isso pode incluir subsídios e bolsas de pesquisa para projetos que usem ferramentas digitais para abordar questões como desigualdade, educação e saúde.
2. Infraestrutura de Dados Abertos: Desenvolver e manter repositórios de dados abertos e acessíveis, permitindo que pesquisadores das humanidades digitais colaborem com cientistas de dados e tecnólogos para analisar tendências sociais e econômicas e propor soluções baseadas em evidências.
3. Capacitação em Humanidades Digitais: Criar programas de capacitação para pesquisadores e profissionais em ferramentas digitais avançadas, inteligência artificial e visualização de dados, para aprimorar a pesquisa e a tomada de decisões baseadas em dados. 
4. Plataformas de Colaboração: Implementar plataformas digitais que permitam a colaboração entre pesquisadores, empresas e a sociedade civil, incentivando o desenvolvimento de soluções inovadoras para problemas sociais, alinhados aos ODS.
5. Divulgação de Conhecimento: Usar ferramentas digitais para disseminar conhecimento científico e histórico de forma ampla e acessível, potencializando a educação e a conscientização pública sobre os ODS e a importância do desenvolvimento sustentável.
6. Legislação e Políticas Públicas: Desenvolver leis e políticas que incentivem a utilização de tecnologias digitais em humanidades para a promoção do desenvolvimento sustentável, garantindo que os benefícios da inovação tecnológica sejam compartilhados de maneira justa.</t>
  </si>
  <si>
    <t>Apoiar a cooperação entre empresas, governo e instituições de ciência e tecnologia, em caráter regional, nacional e internacional;;Apoiar as atividades de PD&amp;I e a inserção de pesquisadores nas empresas e no governo;;Criar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t>
  </si>
  <si>
    <t xml:space="preserve">A consolidação do sistema paranaense de Ciência, Tecnologia e Inovação (CT&amp;I), com ênfase nas humanidades digitais e na democratização da informação, pode ser um vetor fundamental para o fortalecimento do ambiente de negócios e para o fomento de um desenvolvimento social inclusivo e sustentável. As seguintes ações podem ser empreendidas pelo Estado:
1. Plataformas de Acesso Aberto: Desenvolver e manter plataformas de acesso aberto para publicações e dados de pesquisa. Isso permite que as descobertas científicas e tecnológicas sejam compartilhadas amplamente, apoiando a inovação e o desenvolvimento sustentável.
2. Laboratórios de Humanidades Digitais: Criar laboratórios especializados nas universidades e centros de pesquisa, equipados para explorar como as tecnologias digitais podem ser aplicadas às humanidades, promovendo novas formas de pesquisa e análise de dados culturais e históricos.
3. Inclusão Digital e Literacia de Informação: Implementar programas que promovam a inclusão digital e a literacia de informação, capacitando a população para usar as tecnologias da informação e comunicação (TICs) de maneira eficaz, crítica e segura.
4. Redes Colaborativas de Pesquisa: Fomentar redes colaborativas entre cientistas sociais, humanistas digitais, tecnólogos e empresários, para desenvolver projetos que integrem diversas perspectivas e conhecimentos, atendendo aos ODS de maneira holística.
5. Fomento à Cultura de Inovação Aberta: Apoiar a criação de uma cultura de inovação aberta onde informações e conhecimentos são compartilhados entre o setor público, privado e a sociedade civil, com o objetivo de co-criar soluções para problemas sociais.
6. Iniciativas de Ciência Cidadã: Promover projetos de ciência cidadã que utilizem as humanidades digitais para envolver o público geral na coleta, análise e interpretação de dados científicos e culturais, contribuindo para a educação científica e para a pesquisa.
</t>
  </si>
  <si>
    <t>Garantir a ampliação, regularidade e perenidade dos financiamentos e investimentos em CT&amp;I;;Qualificar de maneira continuada e valorizar os profissionais dedicados à gestão do Sistema Paranaense de CT&amp;I, inclusive os que atuam nos Núcleos de Inovação Tecnológica das ICTs públicas;;Estimular a implantação de laboratórios multiusuários;;Desenhar políticas públicas específicas para a atuação dos inventores independentes e a criação, absorção, difusão e transferência de tecnologia;;Facilitar a transferência de conhecimento por meio de ações que eliminem as barreiras existentes entre os diferentes atores nas esferas pública e privada, com consequente ampliação da divulgação e comunicação da PD&amp;I junto à sociedade;;Ampliar a articulação e a cooperação institucional, nacional e internacional em matéria de CT&amp;I;</t>
  </si>
  <si>
    <t xml:space="preserve">Para que a formação do capital humano fortaleça o ambiente de negócios e contribua para um desenvolvimento social inclusivo e sustentável, alinhado aos Objetivos de Desenvolvimento Sustentável (ODS), o Estado pode implementar várias ações, especialmente no contexto das humanidades digitais:
1. Educação Integrada aos ODS: Incorporar os ODS e as humanidades digitais nos currículos de todos os níveis de ensino, enfatizando como a tecnologia pode ser usada para resolver questões sociais, ambientais e econômicas.
2. Programas de Capacitação Tecnológica: Oferecer programas de capacitação em ferramentas digitais, análise de dados e pensamento crítico, preparando os cidadãos para participarem ativamente da economia digital e contribuírem para a inovação social.
3. Bolsas de Estudo em Humanidades Digitais: Conceder bolsas de estudo para cursos e projetos que vinculem humanidades digitais aos ODS, incentivando a pesquisa e o desenvolvimento em áreas estratégicas para o Estado.
4. Investimento em Infraestrutura Tecnológica: Garantir que as instituições educacionais tenham a infraestrutura necessária para o ensino e pesquisa em humanidades digitais, incluindo acesso à internet de alta velocidade e a recursos computacionais avançados.
5. Eventos e Conferências Acadêmicas: Promover e apoiar eventos que fomentem a discussão sobre o papel das humanidades digitais na sociedade e seu impacto no desenvolvimento sustentável e nos negócios.
6. Programas de Educação Continuada: Oferecer programas de educação continuada e atualização profissional em humanidades digitais, garantindo que o capital humano permaneça competitivo e atualizado com as tendências tecnológicas.
7. Política de Inclusão Digital: Implementar políticas que garantam o acesso universal às tecnologias digitais, reduzindo a exclusão digital e promovendo a igualdade de oportunidades no aprendizado e na inovação.
</t>
  </si>
  <si>
    <t>Manejar novos instrumentos jurídicos de contratação contidos no Marco Legal de Ciência, Tecnologia e Inovação;;Promover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públicas;;Ampliar, diversificar e consolidar a capacidade de pesquisa básica no Estado;;Formar recursos humanos nas áreas de ciência, pesquisa, tecnologia e inovação, inclusive por meio de apoio às atividades de extensão.</t>
  </si>
  <si>
    <t xml:space="preserve">Na interseção entre Ciência, Tecnologia e Inovação (CT&amp;I) e humanidades digitais, o Estado pode impulsionar o ambiente de negócios e o desenvolvimento social inclusivo e sustentável, harmonizando suas ações com os Objetivos de Desenvolvimento Sustentável (ODS). Algumas ações específicas incluem:
Investimento em Infraestrutura de Pesquisa: Construir e modernizar infraestruturas de pesquisa que integrem humanidades digitais, possibilitando o processamento de grandes volumes de dados culturais e históricos, e apoiando inovações que contribuam para os ODS.
Redes de Colaboração Multidisciplinares: Estimular a criação de redes de colaboração que unam humanistas digitais, cientistas da computação, empresários e gestores públicos, para que juntos desenvolvam projetos com foco em tecnologia e inovação para o desenvolvimento sustentável.
Plataformas Digitais de Cooperação: Desenvolver plataformas digitais que promovam a cooperação nacional e internacional em CT&amp;I, incluindo fóruns, bancos de dados e ferramentas colaborativas voltadas para as humanidades digitais.
Programas de Incentivo à Inovação: Criar programas de incentivos financeiros e regulatórios para empresas que colaboram com instituições de CT&amp;I em projetos de humanidades digitais que visam alcançar os ODS.
Acesso Aberto e Dados Abertos: Promover políticas de acesso aberto e de dados abertos, garantindo que os resultados de pesquisas financiadas pelo Estado estejam disponíveis para o público e para pesquisadores de todo o mundo, estimulando a inovação e a colaboração.
Capacitação e Formação: Oferecer cursos e treinamentos em humanidades digitais para pesquisadores, empresários e gestores públicos, enfatizando a importância da interseção entre tecnologia, cultura e sociedade para o desenvolvimento sustentável.
</t>
  </si>
  <si>
    <t>Promover a sinergia territorial das ICTs com agentes privados e da sociedade civil para aprofundar a colaboração e coesão das ações em CT&amp;I em áreas estratégicas;;Investir em espaços públicos inteligentes, coworkins, laboratórios de pesquisa, centros tecnológicos, redes wi-fi públicas de alta performance;;Virtualização da infraestrutura de CT&amp;I;;Desenvolver mecanismos de compras públicas, encomendas tecnológicas, concursos de CT&amp;I;</t>
  </si>
  <si>
    <t>Para fortalecer o ambiente de negócios e promover o desenvolvimento social sustentável em alinhamento com os ODS através das humanidades digitais, o Estado pode:
Desenvolver Plataformas Digitais de Conhecimento Aberto: Facilitar o acesso e a colaboração em CT&amp;I por meio de repositórios e plataformas digitais que compartilhem recursos e pesquisas abertamente.
Apoiar Iniciativas de Divulgação Científica e Tecnológica: Investir em eventos e programas que utilizem as humanidades digitais para disseminar conhecimento científico e incentivar a inovação colaborativa.
Fomentar Educação e Capacitação Transdisciplinar: Criar programas educacionais e de capacitação que integrem CT&amp;I com humanidades digitais, focando em habilidades digitais, pensamento crítico e inovação social.
Incentivar a Inovação Social e o Empreendedorismo Digital: Implementar políticas de incentivo a startups e projetos que usem humanidades digitais para soluções tecnológicas com impacto social, econômico e ambiental positivo.</t>
  </si>
  <si>
    <t>Contribuir para promoção, participação e apropriação do conhecimento científico, tecnológico e inovador pela população em geral;;Desenvolver metodologias de ensino não formais;;Estabelecer conexões interdisciplinares e pluriversidade de saberes;;Apoiar ações para a realização de pesquisas sobre popularização e divulgação da CT&amp;I e de Ciência Cidadã a fim de fortalecer a área e subsidiar a tomada de decisão;;Apoiar o fortalecimento de meios de comunicação pública da ciência como portais, canais de vídeos, sites, jornais e projetos desenvolvidos no âmbito das ICTs.</t>
  </si>
  <si>
    <t>Para impulsionar a internacionalização da Ciência, Tecnologia e Inovação (CT&amp;I) e fortalecer o ambiente de negócios e o desenvolvimento social sustentável alinhado aos ODS, o Estado pode empreender as seguintes ações nas humanidades digitais:
Estabelecer Parcerias Globais de Pesquisa: Promover acordos de colaboração com instituições internacionais de humanidades digitais, incentivando o intercâmbio de conhecimentos, técnicas e práticas inovadoras em CT&amp;I. Isso pode incluir a participação em projetos conjuntos, programas de intercâmbio para pesquisadores e estudantes e a co-criação de ferramentas digitais que apoiem os ODS.
Incentivar a Participação em Redes Internacionais de Dados: Integrar o sistema de CT&amp;I a redes internacionais de dados abertos e plataformas colaborativas, facilitando o compartilhamento de informações científicas e culturais. Isso permitirá não só o avanço do conhecimento global, mas também o desenvolvimento de soluções inovadoras que beneficiem a sociedade de forma ampla, promovendo o desenvolvimento sustentável.</t>
  </si>
  <si>
    <t>Ampliar e fortalecer a internacionalização no ensino e pesquisa em CT&amp;I;;Estimular a constituição, a expansão e a internacionalização de redes temáticas e interdisciplinares de pesquisa;;Induzir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educação;;Criação de novos modelos de interação internacional;</t>
  </si>
  <si>
    <t>O Estado pode fomentar a criação de um consórcio de humanidades digitais, integrando o setor acadêmico e o setor empresarial. Este consórcio funcionaria como uma plataforma de colaboração para projetos de pesquisa e desenvolvimento que apliquem tecnologias digitais e análise de dados em humanidades para resolver desafios sociais e empresariais. Através dele, seriam desenvolvidas parcerias estratégicas que contribuiriam para inovações alinhadas aos ODS, oferecendo também estágios e oportunidades de pesquisa aplicada para estudantes e acadêmicos, conectando teoria e prática e promovendo o desenvolvimento sustentável.</t>
  </si>
  <si>
    <t>Tornar as universidades paranaenses motores vitais da inovação;;Apoiar e incentivar a integração dos inventores independentes às atividades das ICTs e aos istema produtivo estadual;;Constituir fóruns de integração de políticas de CT&amp;I com os diversos agentes e atores;;Capacitar professores e pós-graduandos em temas de propriedade intelectual, transferência de tecnologia, parcerias para desenvolvimento de produtos ou processos inovadores, empreendedorismo inovador com base científica;</t>
  </si>
  <si>
    <t>O Estado pode implementar uma política de inovação aberta, estabelecendo uma plataforma integradora que conecte iniciativas de empreendedorismo, centros de pesquisa em humanidades digitais e empresas. Esta plataforma funcionaria como um ecossistema de inovação, incentivando a criação e o desenvolvimento de startups com projetos alinhados aos ODS, facilitando o acesso a recursos, mentoria, financiamento e parcerias estratégicas.</t>
  </si>
  <si>
    <t>Estimular a cultura empreendedora, em especial entre os jovens;;Apoiar ao avanço tecnológico e às inovações nas empresas e outras organizações públicas e privadas no Estado do Paraná;;Conceder de subvenção financeira a projetos de PD&amp;I;;Estimular e apoiar a constituição, consolidação e expansão de ambientes promotores de inovação nas suas dimensões ecossistemas de inovação e mecanismos de geração de empreendimentos;;Financiar incubadoras e aceleradoras em empresas com base tecnológica;</t>
  </si>
  <si>
    <t>O Estado pode estabelecer um fundo de inovação voltado para as empresas, com foco em subsidiar projetos que incorporem soluções de humanidades digitais para enfrentar desafios sociais e ambientais. Este fundo incentivaria as empresas a desenvolver produtos e serviços que não apenas gerem crescimento econômico, mas que também contribuam para a realização dos ODS, como projetos que visem à redução da desigualdade, promoção da educação de qualidade, e garantia de padrões de produção e consumo sustentáveis. Além de fornecer capital, o fundo poderia oferecer consultoria técnica e apoio na implementação dessas soluções inovadoras.</t>
  </si>
  <si>
    <t>Estimular a inserção de pesquisadores em empresas privadas, através de programas de concessão de bolsas;;Qualificar profissionais especializados para atuarem na área de execução de projetos de inovação no ambiente empresarial;;Promover ações de Apoio Direto à Inovação destinadas ao atendimento de prioridades estaduais de interesse estratégico;;Lançar prêmios tecnológicos para empresas sediadas no Estado;;Utilizar o poder de compra do Estado para estimular empresas inovadoras;</t>
  </si>
  <si>
    <t>O Estado pode desenvolver e implementar uma plataforma de serviços públicos digitais unificada, que utilize tecnologias de ponta em humanidades digitais para fornecer acesso facilitado e personalizado a recursos e informações governamentais. Esta plataforma não só melhoraria a eficiência e transparência dos serviços públicos, mas também promoveria a inclusão digital e o empreendedorismo, ao simplificar processos burocráticos para a abertura e gestão de negócios, e ao proporcionar dados e insights valiosos para o desenvolvimento de novas soluções empresariais alinhadas com os ODS.</t>
  </si>
  <si>
    <t>Identificar os sistemas informatizados e apresentar um diagnóstico sobre os processos e as soluções tecnológicas utilizadas pela administração direta e indireta;;Expandir a utilização de TICs na prestação de serviços públicos do Estado;;Capacitação de recursos humanos para a transformação digital;;Aprimorar a oferta de bens e serviços à sociedade através da transformação digital;;Aumentar a capacidade estatal para a oferta digital de serviços públicos, assinaturas eletrônicas, governança digital, obtenção de documentos, entre outros;</t>
  </si>
  <si>
    <t>O Estado pode estabelecer um programa de parcerias estratégicas internacionais que ofereça incentivos para negócios inovadores engajados com os ODS. Este programa focaria em conectar universidades e empresas locais com redes globais de inovação e empreendedorismo, facilitando a troca de conhecimento, o acesso a novos mercados e o investimento em soluções sustentáveis e socialmente responsáveis.</t>
  </si>
  <si>
    <t>O Estado pode lançar uma iniciativa de inovação que incorpore humanidades digitais, oferecendo incentivos para empresas e instituições de ensino que desenvolvam projetos tecnológicos focados em impacto social. Esta iniciativa apoiaria a formação em humanidades digitais, a pesquisa aplicada e a criação de soluções empresariais que respondam aos ODS, fortalecendo assim o ambiente de negócios e o desenvolvimento sustentável.</t>
  </si>
  <si>
    <t>O desafio está em efetivamente integrar os acervos digitais — bibliotecas, arquivos históricos, coleções de museus e bancos de dados culturais — às iniciativas de interdisciplinaridade entre as humanidades digitais e as áreas científicas e tecnológicas. A utilização desses acervos para extrair insights, padrões e narrativas pode enriquecer a compreensão do tecido social e histórico do Paraná, orientando decisões econômicas e políticas para um desenvolvimento inclusivo e sustentável. A chave é construir pontes tecnológicas e metodológicas que permitam a análise desses acervos de maneira inovadora e aplicada.</t>
  </si>
  <si>
    <t>Vitor Hugo Zanette</t>
  </si>
  <si>
    <t>zanette@unicentro.br</t>
  </si>
  <si>
    <t>339.885.529-68</t>
  </si>
  <si>
    <t>Investimento em infraestrutura de pesquisa, tecnologia e inovação</t>
  </si>
  <si>
    <t>Desenvolver aptidões individuais para o empreendedorismo de alta densidade tecnológica nos estudantes das universidades públicas, desde a graduação;;Alinhar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sociedade;;Promover a simplificação de procedimentos para gestão de projetos de ciência, tecnologia e inovação.</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</si>
  <si>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públicas;;Estimular a implantação de laboratórios multiusuários;;Facilitar a transferência de conhecimento por meio de ações que eliminem as barreiras existentes entre os diferentes atores nas esferas pública e privada, com consequente ampliação da divulgação e comunicação da PD&amp;I junto à sociedade;;Implementar e fortalecer os Centros de Excelência em áreas estratégicas para o Estado.</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</si>
  <si>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públicas;;Promover a abordagem mais consistente dos conteúdos de ciências, tecnologia, engenharia e matemática na formação em todos os níveis;;Inserir a educação básica no Sistema Estadual de CT&amp;I e considerar seus atores como operadores de CT&amp;I;;Formar recursos humanos nas áreas de ciência, pesquisa, tecnologia e inovação, inclusive por meio de apoio às atividades de extensão.</t>
  </si>
  <si>
    <t>Investimento constante e programado para que as instituições de pesquisa possam planejar as suas ações de investimento</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</si>
  <si>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t>
  </si>
  <si>
    <t>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t>
  </si>
  <si>
    <t>Tornar as universidades paranaenses motores vitais da inovação;;Ofertar programas de licença empreendedora para estudantes e professores das universidades estaduais paranaenses;</t>
  </si>
  <si>
    <t>Criar programas para apoiar a transformação de ideias em projetos bem sucedidos e sustentáveis;;Capacitação de recursos humanos para a inovação;;Utilizar o poder de compra do Estado para fomentar o empreendedorismo inovador e a inovação;;Financiar incubadoras e aceleradoras em empresas com base tecnológica;;Patrocinar políticas públicas que favorecem empreendimentos inovadores que gerem soluções para problemas ambientais;</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</si>
  <si>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bolsas;;Utilizar a encomenda tecnológica como mecanismo de resolução de desafios da administração pública;;Lançar prêmios tecnológicos para empresas sediadas no Estado;</t>
  </si>
  <si>
    <t>Expandir a utilização de TICs na prestação de serviços públicos do Estado;;Capacitação de recursos humanos para a transformação digital;;Revisar processos de trabalho no âmbito da administração direta e indireta do Estado visando à simplificação e desburocratização da ação pública;;Aumentar a capacidade estatal para a oferta digital de serviços públicos, assinaturas eletrônicas, governança digital, obtenção de documentos, entre outros;</t>
  </si>
  <si>
    <t>Criar produtos financeiros específicos para facilitar a fase de scale-up por meio do acesso a mercados internacionais;;Utilizar TICs nos processos estatais de certificação e documentação para internacionalização dos negócios;</t>
  </si>
  <si>
    <t>Leonardo Pires</t>
  </si>
  <si>
    <t>Professor pesquisador</t>
  </si>
  <si>
    <t>00leopires@gmail.com</t>
  </si>
  <si>
    <t>325.326.898-54</t>
  </si>
  <si>
    <t>Investir na pesquisa base como matemática proporcionando estrutura as ies que possuem infraestrutura precária.</t>
  </si>
  <si>
    <t>Investir na estrutura das universidades do estado no que diz respeito as ciências exatas pois são base para o desenvolvimento tecnológico.</t>
  </si>
  <si>
    <t>Investir nas ciências exatas no âmbito de fomento de pesquisa e na estrutura das universidades.</t>
  </si>
  <si>
    <t>Jarem Raul Garcia</t>
  </si>
  <si>
    <t>jarem.garcia@gmail.com</t>
  </si>
  <si>
    <t>178.762.798-56</t>
  </si>
  <si>
    <t>Aumentar os recursos a serem aplicados em chamadas de projetos que proponham soluções para o desenvolvimento da utilização de diferentes fontes de energias alternativas, ao tratamento de água em relação a poluentes comuns e emergentes, ao desenvolvimento de novas tecnologias de diagnóstico precoce de diferentes doenças e o desenvolvimentos de materiais inovadores para a aplicação no agronegócio.</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</si>
  <si>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internacional;;Apoiar as atividades de PD&amp;I e a inserção de pesquisadores nas empresas e no governo;;Impulsionar a inovação disruptiva;;Promover a simplificação de procedimentos para gestão de projetos de ciência, tecnologia e inovação.</t>
  </si>
  <si>
    <t>Promover a abertura de editais para o financiamento de projetos de pesquisa junto aos Instituições de ICT do Estado (o incentivo, apenas a desenvolvimento tecnológico e empreendedorismo não é suficiente para a criação de tecnologias disrruptivas)</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</si>
  <si>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públicas;;Estimular a implantação de laboratórios multiusuários;;Criar incentivos econômicos, financeiros, fiscais e outros para a inclusão de empresas em ambientes promotores de inovação;;Conectar pesquisadores, linhas de pesquisa, empresas, necessidades públicas e privadas no desenho de soluções inovadoras;;Apoiar as atividades de PD&amp;I e a inserção de pesquisadores nas empresas e no governo;;Ampliar a articulação e a cooperação institucional, nacional e internacional em matéria de CT&amp;I;</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</si>
  <si>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</si>
  <si>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Fomentar, manter e investir em equipamentos e infraestruturas necessários para liderar avanços científicos e tecnológicos de ponta;;Promover a sinergia territorial das ICTs com agentes privados e da sociedade civil para aprofundar a colaboração e coesão das ações em CT&amp;I em áreas estratégicas;;Investir em espaços públicos inteligentes, coworkins, laboratórios de pesquisa, centros tecnológicos, redes wi-fi públicas de alta performance;;Desenvolver mecanismos de compras públicas, encomendas tecnológicas, concursos de CT&amp;I;</t>
  </si>
  <si>
    <t>Contribuir para promoção, participação e apropriação do conhecimento científico, tecnológico e inovador pela população em geral;;Ampliar as oportunidades de inclusão social das parcelas mais vulneráveis da população paranaense por meio da CT&amp;I;;Financiar feiras de ciências nas escolas;;Estimular a participação de jovens, em especial meninas, em atividades de CT&amp;I;;Promover a interação entre a ciência, a cultura e a arte, com valorização dos aspectos humanísticos e da história da ciência;</t>
  </si>
  <si>
    <t>Ampliar e fortalecer a internacionalização no ensino e pesquisa em CT&amp;I;;Apoiar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internacionais;;Atrair pesquisadores estrangeiros com programas de desenvolvimento conjunto;</t>
  </si>
  <si>
    <t>Tornar as universidades paranaenses motores vitais da inovação;;Apoiar e incentivar a integração dos inventores independentes às atividades das ICTs e aos istema produtivo estadual;;Aperfeiçoar as práticas relativas à proteção da propriedade intelectual, sua divulgação e conexão com o setor produtivo;;Regulamentar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t>
  </si>
  <si>
    <t>Estimular a cultura empreendedora, em especial entre os jovens;;Apoiar ao avanço tecnológico e às inovações nas empresas e outras organizações públicas e privadas no Estado do Paraná;;Atrair instrumentos de fomento e crédito para atividades que envolvam empreendedorismo inovador;;Fomentar o capital empreendedor em projetos de CT&amp;I no Paraná;;Patrocinar políticas públicas que favorecem empreendimentos inovadores que gerem soluções para problemas ambientais;</t>
  </si>
  <si>
    <t>Conceder benefícios financeiros para iniciativas de inovação nas empresas, reembolsáveis e não reembolsáveis;;Estimular a inserção de pesquisadores em empresas privadas, através de programas de concessão de bolsas;;Utilizar a encomenda tecnológica como mecanismo de resolução de desafios da administração pública;;Prever investimentos em pesquisa, desenvolvimento e inovação em contratos de concessão de serviços públicos e regulações setoriais.</t>
  </si>
  <si>
    <t>Expandir a utilização de TICs na prestação de serviços públicos do Estado;;Capacitação de recursos humanos para a transformação digital;;Aprimorar a oferta de bens e serviços à sociedade através da transformação digital;;Digitalizar serviços públicos visando o menor tempo para o atendimento e a melhoria da qualidade de vida dos cidadãos;;Aumentar a capacidade estatal para a oferta digital de serviços públicos, assinaturas eletrônicas, governança digital, obtenção de documentos, entre outros;</t>
  </si>
  <si>
    <t>Aumentar os recursos a serem aplicados em chamadas de projetos que proponham soluções para o desenvolvimento da utilização de diferentes tecnologias.</t>
  </si>
  <si>
    <t>Ademar Bayer</t>
  </si>
  <si>
    <t>Sócio Proprietário</t>
  </si>
  <si>
    <t>ademar@bzs.com.br</t>
  </si>
  <si>
    <t>046.417.601-87</t>
  </si>
  <si>
    <t>Eixos 1; 2; 3; 4; 5; 6; 7; e; 9</t>
  </si>
  <si>
    <t>Hamilton Ventura Rodrigues</t>
  </si>
  <si>
    <t>PARANÁ</t>
  </si>
  <si>
    <t>Bolsista</t>
  </si>
  <si>
    <t>hamiltonventtura@gmail.com</t>
  </si>
  <si>
    <t>004.738.932-07</t>
  </si>
  <si>
    <t xml:space="preserve">
Sugestão para fomento de coworks
Os coworks são espaços de trabalho compartilhados que oferecem uma série de vantagens para empresas e empreendedores, como redução de custos, acesso a infraestrutura e serviços, e networking.
Para fomentar a criação e o desenvolvimento de coworks, é importante estimular parcerias entre diferentes atores, como governos, empresas privadas, instituições de ensino e organizações da sociedade civil.
Uma forma de fazer isso é promover encontros com foco nos coworks, que possam reunir representantes desses diferentes setores para discutir oportunidades de colaboração. Esses encontros podem ser organizados por governos, empresas privadas ou organizações da sociedade civil.
Além disso, é importante oferecer incentivos financeiros e fiscais para a criação de coworks. Esses incentivos podem ser concedidos por governos ou instituições privadas.
A criação e o fomento de coworks contribuem para o alcance dos Objetivos de Desenvolvimento Sustentável (ODS). Os coworks podem ajudar a promover a indústria, a inovação e a infraestrutura (ODS 9), bem como as parcerias e meios de implementação (ODS 17).
</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</si>
  <si>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graduação;;Promover políticas setoriais de PD&amp;I por meio de ações orientadas para objetivos estratégicos;;Impulsionar a inovação disruptiva;</t>
  </si>
  <si>
    <t>Ação de criar um setor de análise e viabilidade, promovendo acertividade nos investimentos e apoios financeiros de entidades governamentais e privadas,</t>
  </si>
  <si>
    <t>O estado deve buscar fortalecer o ambiente de negócio facilitando e sendo um facilitador de network entre as empresas, com enfoque no empreendedor de médio porte,
O que facilitaria e daria condições customizóveis para diferentes negócios.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</si>
  <si>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PD&amp;I;;Qualificar de maneira continuada e valorizar os profissionais dedicados à gestão do Sistema Paranaense de CT&amp;I, inclusive os que atuam nos Núcleos de Inovação Tecnológica das ICTs públicas;;Desenhar políticas públicas específicas para a atuação dos inventores independentes e a criação, absorção, difusão e transferência de tecnologia;;Apoiar as atividades de PD&amp;I e a inserção de pesquisadores nas empresas e no governo;</t>
  </si>
  <si>
    <t>Um dos pontos essenciais para formação de capital humano é uma boa formação (graduação/técnico/profissionalizante), ou seja investimentos no sistemas de ensino, de forma a estar ATUALIZADO com a demanda REAL do mercado. O que muitos empresários dizem que os profissionais formados não estão realmente prontos par ao mercado ao se formarem. Com outra sugestão também cursos bases profissionalizantes também é uma boa escolha que ajuda a fomentar capital humano, sendo rápido e uma grade enxuta.</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</si>
  <si>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impacto;;Inserir a educação básica no Sistema Estadual de CT&amp;I e considerar seus atores como operadores de CT&amp;I;;Formar recursos humanos nas áreas de ciência, pesquisa, tecnologia e inovação, inclusive por meio de apoio às atividades de extensão.</t>
  </si>
  <si>
    <t>Como ja citei em outras respostas, seria interessante espaços como um cowork público, onde as empresas de pequeno e médio porte ou mesmo o microempreendedor pudessem ter espaço e infraestrutura de desenvolverem seus negócios, ao mesmo tempo que trabalham como cooperadores uns com os outros e com o estado, fomentando as politicas de desenvolvimento social, inclusivo e sustentável.</t>
  </si>
  <si>
    <t>Fomentar, manter e investir em equipamentos e infraestruturas necessários para liderar avanços científicos e tecnológicos de ponta;;Investir em espaços públicos inteligentes, coworkins, laboratórios de pesquisa, centros tecnológicos, redes wi-fi públicas de alta performance;;Virtualização da infraestrutura de CT&amp;I;</t>
  </si>
  <si>
    <t>A informação muitas vezes pode não chegar ao empresário e inventor, por n razões muitas das politicas e até mesmo a informação do que é o CT&amp;I são "perdidas". Como forma de difusão sugiro uma forma de comunicação mais eficaz direcionada ao público específico, em parceria com corworks, sindicatos, Lideranças de bairro, promovendo a participação popular.</t>
  </si>
  <si>
    <t>Contribuir para promoção, participação e apropriação do conhecimento científico, tecnológico e inovador pela população em geral;;Apoiar o fortalecimento de espaços de divulgação científica e de inovação como centros e museus de ciências, de inovação, planetários, herbários e afins;;Estabelecer conexões interdisciplinares e pluriversidade de saberes;;Estimular a realização de atividades de popularização e divulgação da CT&amp;I em ações de inclusão social para fins de redução das desigualdades;;Apoiar o fortalecimento de meios de comunicação pública da ciência como portais, canais de vídeos, sites, jornais e projetos desenvolvidos no âmbito das ICTs.</t>
  </si>
  <si>
    <t>A UNIOESTE, ja tem meios e parcerias com entidades e instituições de fora do país, nesse quesito instituições internacionais solicitavam soluções a alunos de mestrado, pagando bolsas a esses alunos. Esse é um exemplo dentro da universidade, mas que poderia ser expandindo para instituições de fomento a tecnologia.</t>
  </si>
  <si>
    <t>Ampliar e fortalecer a internacionalização no ensino e pesquisa em CT&amp;I;;Induzir e fomentar a institucionalização e a consolidação de uma Cultura de Internacionalização no Sistema Estadual de Ensino Superior;;Fomentar à cooperação entre empresas, governo e instituições de ciência e tecnologia, em caráter regional, nacional e internacional;;Gerar novos modelos de gestão, de ensino, de pesquisa, de inovação e de cooperação e interação que projetem e executem ações de internacionalização;;Criação de novos modelos de interação internacional;</t>
  </si>
  <si>
    <t>Dentro desse aspecto o Estado deve fomentar projetos de integração empresa e da universidade(alunos), Isso ajudaria a fortalecer o ambiente de negócio, pois geraria graduados com experiencias práticas de problemas reais, com empresas reais.</t>
  </si>
  <si>
    <t>MARCUS FRIEDRICH VON BORSTEL</t>
  </si>
  <si>
    <t>Conselheiro de Inovação</t>
  </si>
  <si>
    <t>marcus.vonborstel@gmail.com</t>
  </si>
  <si>
    <t>730.908.599-04</t>
  </si>
  <si>
    <t>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inovação;;Estimular a inovação no setor público e privado, a constituição e a manutenção de parques, os arranjos Produtivos Locais (APLs), os polos e arranjos tecnológicos, os distritos industriais e os demais ambientes promotores da inovação;;Desenvolver o sistema de parques tecnológicos e ambientes de inovação do Estado;</t>
  </si>
  <si>
    <t>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Inovação;;Constituir a competência de gestão de projetos de CT&amp;I no âmbito do funcionalismo público estadual, nas empresas, agências de fomento e fundações de amparo;;Realizar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t>
  </si>
  <si>
    <t>Fomentar à cooperação entre empresas, governo e instituições de ciência e tecnologia, em caráter regional, nacional e internacional;;Gerar novos modelos de gestão, de ensino, de pesquisa, de inovação e de cooperação e interação que projetem e executem ações de internacionalização;;Treinamento de gestores para sensibilização da importância das ações de internacionalização, de pesquisa aplicada, de relacionamento com o setor empresarial e governo;;Criar programa de bolsas de estudo no exterior para alunos e professores paranaenses;;Ampliação da cooperação internacional com ênfase nas áreas estratégicas para o desenvolvimento do Estado do Paraná.</t>
  </si>
  <si>
    <t>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</si>
  <si>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Estimular a cultura empreendedora, em especial entre os jovens;;Criar programas para apoiar a transformação de ideias em projetos bem sucedidos e sustentáveis;;Atualizar e aperfeiçoar os instrumentos de fomento e crédito para atividades que envolvam o empreendedorismo inovador;;Estabelecer um conjunto de programas e ações escaláveis para adigitalização básica de MPMEs no Estado do Paraná;;Contribuir com o setor empresarial na melhoria da competitividade e na adoção de estratégias de desenvolvimento e adoção de tecnologias e processos inovadores;</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</si>
  <si>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bolsas;;Elaborar programas de transformação digital para empresas;;Lançar prêmios tecnológicos para empresas sediadas no Estado;;Utilizar o poder de compra do Estado para estimular empresas inovadoras;</t>
  </si>
  <si>
    <t>Identificar os sistemas informatizados e apresentar um diagnóstico sobre os processos e as soluções tecnológicas utilizadas pela administração direta e indireta;;Expandir a utilização de TICs na prestação de serviços públicos do Estado;;Aprimorar a oferta de bens e serviços à sociedade através da transformação digital;;Digitalizar serviços públicos visando o menor tempo para o atendimento e a melhoria da qualidade de vida dos cidadãos;;Aumentar a capacidade estatal para a oferta digital de serviços públicos, assinaturas eletrônicas, governança digital, obtenção de documentos, entre outros;</t>
  </si>
  <si>
    <t>Desenvolver instrumentos de apoio à internacionalização de startups e MPMEs inovadoras, criando uma mentalidade global e facilitando acesso a outros mercados;;Participação efetiva nas políticas nacionais de desenvolvimento econômico, científico, tecnológico e de inovação na implementação dos respectivos planos, programas e projetos de interesse estadual;;Criar produtos financeiros específicos para facilitar a fase de scale-up por meio do acesso a mercados internacionais;;Mapeamento de oportunidades de mercado em outros países;;Auxiliar no processo de adequação dos negócios às necessidades e preferências internacionais;</t>
  </si>
  <si>
    <t>HEVERSON FELICIANO</t>
  </si>
  <si>
    <t>NORTE</t>
  </si>
  <si>
    <t>CONSULTOR</t>
  </si>
  <si>
    <t>hfeliciano@pr.sebrae.com.br</t>
  </si>
  <si>
    <t>561.563.919-91</t>
  </si>
  <si>
    <t>Energias renováveis, cidades inteligentes/digitais (serviços para os cidadãos), economia circular, telemedicina e novos materiais aplicados ao setor produtivo.</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</si>
  <si>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internacional;;Promover políticas setoriais de PD&amp;I por meio de ações orientadas para objetivos estratégicos;;Promover a simplificação de procedimentos para gestão de projetos de ciência, tecnologia e inovação.</t>
  </si>
  <si>
    <t>Estimular a implantação de laboratórios multiusuários;;Criar incentivos econômicos, financeiros, fiscais e outros para a inclusão de empresas em ambientes promotores de inovação;;Facilitar a transferência de conhecimento por meio de ações que eliminem as barreiras existentes entre os diferentes atores nas esferas pública e privada, com consequente ampliação da divulgação e comunicação da PD&amp;I junto à sociedade;;Desenvolver o sistema de parques tecnológicos e ambientes de inovação do Estado;;Implementar e fortalecer os Centros de Excelência em áreas estratégicas para o Estado.</t>
  </si>
  <si>
    <t>Incentivar o empreendedorismo nos meios de ensino.</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</si>
  <si>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Inovação;;Formar recursos humanos nas áreas de ciência, pesquisa, tecnologia e inovação, inclusive por meio de apoio às atividades de extensão.</t>
  </si>
  <si>
    <t>Criar centros de transferência de tecnologia, que não estejam sob a tutela do estado/ensino, que faça a conversa entre o setor empresarial e a ICT, estrutura enxuta, mas que intermediei as cooperações.</t>
  </si>
  <si>
    <t>Promover a sinergia territorial das ICTs com agentes privados e da sociedade civil para aprofundar a colaboração e coesão das ações em CT&amp;I em áreas estratégicas;;Investir em espaços públicos inteligentes, coworkins, laboratórios de pesquisa, centros tecnológicos, redes wi-fi públicas de alta performance;;Desenvolver mecanismos de compras públicas, encomendas tecnológicas, concursos de CT&amp;I;</t>
  </si>
  <si>
    <t>Contribuir para promoção, participação e apropriação do conhecimento científico, tecnológico e inovador pela população em geral;;Ampliar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universidades;;Financiar feiras de ciências nas escolas;;Estimular a realização de atividades de popularização e divulgação da CT&amp;I em ações de inclusão social para fins de redução das desigualdades;</t>
  </si>
  <si>
    <t>Fomentar à cooperação entre empresas, governo e instituições de ciência e tecnologia, em caráter regional, nacional e internacional;;Atrair pesquisadores estrangeiros com programas de desenvolvimento conjunto;;Ampliação da cooperação internacional com ênfase nas áreas estratégicas para o desenvolvimento do Estado do Paraná.</t>
  </si>
  <si>
    <t>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t>
  </si>
  <si>
    <t>Estimular a cultura empreendedora, em especial entre os jovens;;Criar programas para apoiar a transformação de ideias em projetos bem sucedidos e sustentáveis;;Estimular e apoiar a constituição, consolidação e expansão de ambientes promotores de inovação nas suas dimensões ecossistemas de inovação e mecanismos de geração de empreendimentos;;Financiar incubadoras e aceleradoras em empresas com base tecnológica;;Patrocinar políticas públicas que favorecem empreendimentos inovadores que gerem soluções para problemas ambientais;</t>
  </si>
  <si>
    <t>Conceder benefícios financeiros para iniciativas de inovação nas empresas, reembolsáveis e não reembolsáveis;;Estimular a inserção de pesquisadores em empresas privadas, através de programas de concessão de bolsas;;Elaborar programas de transformação digital para empresas;;Utilizar a encomenda tecnológica como mecanismo de resolução de desafios da administração pública;;Utilizar o poder de compra do Estado para estimular empresas inovadoras;</t>
  </si>
  <si>
    <t>Identificar os sistemas informatizados e apresentar um diagnóstico sobre os processos e as soluções tecnológicas utilizadas pela administração direta e indireta;;Expandir a utilização de TICs na prestação de serviços públicos do Estado;;Aprimorar a oferta de bens e serviços à sociedade através da transformação digital;;Aumentar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</si>
  <si>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ANDERSON DE SOUZA GOES</t>
  </si>
  <si>
    <t>Consultor de TIC/Gestor de Projetos no IST TIC</t>
  </si>
  <si>
    <t>anderson.goes@sistemafiep.org.br</t>
  </si>
  <si>
    <t>068.790.439-09</t>
  </si>
  <si>
    <t>Desenvolver linhas de crédito voltadas ao avanço tecnológico e às inovações nas empresas e em outras organizações públicas e privadas no Estado do Paraná;;Conceder de subvenção financeira a projetos de PD&amp;I;;Apoiar as atividades de PD&amp;I e a inserção de pesquisadores nas empresas e no governo;;Promover políticas setoriais de PD&amp;I por meio de ações orientadas para objetivos estratégicos;;Alinhar as instituições de PD&amp;I com a Política Estadual de CT&amp;I por intermédio de apoio de pesquisas orientadas à missão;</t>
  </si>
  <si>
    <t>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públicas;;Ampliar a articulação e a cooperação institucional, nacional e internacional em matéria de CT&amp;I;;Promover a implementação do Marco Legal de CT&amp;I;</t>
  </si>
  <si>
    <t>Fortalecer a cooperação com órgãos e entidades públicos e com entidades privadas, inclusive para o compartilhamento de recursos humanos especializados e a capacidade instalada, para a execução de projetos de PD&amp;I;;Alinhar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CT&amp;I;;Formar recursos humanos nas áreas de ciência, pesquisa, tecnologia e inovação, inclusive por meio de apoio às atividades de extensão.</t>
  </si>
  <si>
    <t>Enfatizar ações e atividades que valorizem a criatividade, a experimentação, a interdisciplinaridade, a transdisciplinaridade e o empreendedorismo nas escolas e universidades;;Estimular a realização de atividades de popularização e divulgação da CT&amp;I em ações de inclusão social para fins de redução das desigualdades;;Estimular a participação de grupos de áreas urbanas e periferias, áreas rurais, comunidades tradicionais, pessoas com deficiência, idosos, entre outros, em atividades de CT&amp;I;;Estabelecer parcerias em atividades de popularização e divulgação da CT&amp;I com órgãos públicos, entidades de CT&amp;I, empresas, universidades e instituições de pesquisa, entre outras;;Apoiar o fortalecimento de meios de comunicação pública da ciência como portais, canais de vídeos, sites, jornais e projetos desenvolvidos no âmbito das ICTs.</t>
  </si>
  <si>
    <t>Fomentar a visibilidade da pesquisa e da produção de conhecimento e de inovação de pesquisadores paranaenses, seja por meio de publicações em revistas de impacto internacional e (ou) por meio da projeção e impacto nos rankings internacionais;;Ampliar o conhecimento dos resultados e impactos de ações e políticas de ecossistemas maduros de interação da tríplice hélice e de investimentos em pessoas e programas de CT&amp;I;;Apoiar a produção científica paranaense indexada em publicações internacionais;;Criar programa de bolsas de estudo no exterior para alunos e professores paranaenses;;Ampliação da cooperação internacional com ênfase nas áreas estratégicas para o desenvolvimento do Estado do Paraná.</t>
  </si>
  <si>
    <t>Fomentar o relacionamento entre pesquisadores de universidades e ICTs do Estado com empresas através de projetos e programas para solução de problemas, transferência de tecnologia, compartilhamento de recursos humanos e de laboratórios;;Constituir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</si>
  <si>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Apoiar ao avanço tecnológico e às inovações nas empresas e outras organizações públicas e privadas no Estado do Paraná;;Conceder de subvenção financeira a projetos de PD&amp;I;;Estabelecer um conjunto de programas e ações escaláveis para adigitalização básica de MPMEs no Estado do Paraná;;Impulsionar a inovação disruptiva e o empreendedorismo no campo digital para MPMEs, possibilitando que startups aproveitem as oportunidades do mercado regional e fortaleçam a competitividade paranaense nas áreas estratégicas;;Fomentar o capital empreendedor em projetos de CT&amp;I no Paraná;</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</si>
  <si>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reembolsáveis;;Estimular a inserção de pesquisadores em empresas privadas, através de programas de concessão de bolsas;;Elaborar programas de transformação digital para empresas;;Utilizar a encomenda tecnológica como mecanismo de resolução de desafios da administração pública;</t>
  </si>
  <si>
    <t>Desenvolver instrumentos de apoio à internacionalização de startups e MPMEs inovadoras, criando uma mentalidade global e facilitando acesso a outros mercados;;Participação efetiva nas políticas nacionais de desenvolvimento econômico, científico, tecnológico e de inovação na implementação dos respectivos planos, programas e projetos de interesse estadual;;Auxiliar no processo de adequação dos negócios às necessidades e preferências internacionais;;Utilizar TICs nos processos estatais de certificação e documentação para internacionalização dos negócios;</t>
  </si>
  <si>
    <t>Esron Fiori Miranda</t>
  </si>
  <si>
    <t>fioriesron@gmail.com</t>
  </si>
  <si>
    <t>105.590.329-19</t>
  </si>
  <si>
    <t>O Estado deve apoiar fortemente os projetos de PD&amp;I, fazendo com que as empresas tenham motivação e busquem sempre desenvolver projetos que tratem das necessidades da sociedade, favorecendo ao desenvolvimento sustentável.</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</si>
  <si>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internacional;;Apoiar as atividades de PD&amp;I e a inserção de pesquisadores nas empresas e no governo;</t>
  </si>
  <si>
    <t>Elaborar cartilhas explicativas dos instrumentos de incentivo público à atividade empresarial, facilitando o acesso às informações e aumentando o número de empresas beneficiadas;;Qualificar profissionais especializados para atuarem na área de execução de projetos de inovação no ambiente empresarial;;Elaborar programas de transformação digital para empresas;;Regulamentar a concessão de bônus tecnológico;;Prever investimentos em pesquisa, desenvolvimento e inovação em contratos de concessão de serviços públicos e regulações setoriais.</t>
  </si>
  <si>
    <t>O maior desafio é acompanhar o desenvolvimento da tecnologia na mesma velocidade em que ela cresce, fazendo com que sempre esteja um paço atrás.</t>
  </si>
  <si>
    <t>Alexandre Mendes dos Reis</t>
  </si>
  <si>
    <t>Coordenador de Área</t>
  </si>
  <si>
    <t>alexandre.reis@unioeste.br</t>
  </si>
  <si>
    <t>018.312.619-01</t>
  </si>
  <si>
    <t>Dentre as ações e atribuições que o Estado poderá auxiliar e atuar diremente, pode-se destacar a saúde e bem estar da população, assegurando uma vida mais saudável promovendo o bem-estar para todos, em todas as idades.
Além disso, possibilitar uma educação de qualidade, promovendo uma educação mais inclusiva e de qualidade, afim de promover oportunidades de aprendizagem à todos.
É também de extrema importância, propiciar energia acessível e limpa a todos e assegurar o acesso a todos com um preço acessível.
É fundamental o acesso a água potável e saneamento basico, assegurando à todos uma gestão mais sustentável.
Pensando no crescimento econômico do Estado, é fundamental a reestruturação das vias aéres, ferroviária e de infraestrutura das rodovias do Estado. Neste sentido, se faz necessário investimentos e fontes de financiamentos às cidades, pensando na Indústria, Inovação e Infraestrutura.</t>
  </si>
  <si>
    <t>Apoio financeiro e estrutural para os parques tecnológicos do estado afim de fomentar os ecossistemas regionais de inovação.;Criação de Habitat´s de Inovação</t>
  </si>
  <si>
    <t>Fortalecimento dos Parques Tecnológicos e das Universidades Estaduais do Estado.</t>
  </si>
  <si>
    <t>Desenvolver, implementar e manter um sistema de informações, comunicação e disseminação do conhecimento em ciência, tecnologia e inovação;;Regulamentar as modalidades de fomento previstas na &lt;a href="https://www.legislacao.pr.gov.br/legislacao/pesquisarAto.do?action=exibir&amp;codAto=246931&amp;indice=1&amp;totalRegistros=1&amp;dt=4.3.2023.12.38.45.717" target="_blank"&gt;Lei de Inovação&lt;/a&gt;;;Estimular a implantação de laboratórios multiusuários;;Criar incentivos econômicos, financeiros, fiscais e outros para a inclusão de empresas em ambientes promotores de inovação;;Desenvolver o sistema de parques tecnológicos e ambientes de inovação do Estado;</t>
  </si>
  <si>
    <t>Apoio e qualificação por meio de incentivos e cursos para servidores das áreas de inovação e tecnologia das IES</t>
  </si>
  <si>
    <t xml:space="preserve">Criação de cursos de capacitação disponíveis a todos os servidores das IES que sejam lotados em ambientes que fomentam a inovação. Investimento no empreededorismo com divulgação em ambientes voltados a gerar novos empreendedores.
</t>
  </si>
  <si>
    <t>Manejar novos instrumentos jurídicos de contratação contidos no Marco Legal de Ciência, Tecnologia e Inovação;;Utilizar compras públicas como indutoras de inovação, a partir da capacitação dos agentes públicos no Marco Legal de Ciência, Tecnologia e Inovação;;Constituir a competência de gestão de projetos de CT&amp;I no âmbito do funcionalismo público estadual, nas empresas, agências de fomento e fundações de amparo;;Promover a abordagem mais consistente dos conteúdos de ciências, tecnologia, engenharia e matemática na formação em todos os níveis;;Inserir a educação básica no Sistema Estadual de CT&amp;I e considerar seus atores como operadores de CT&amp;I;</t>
  </si>
  <si>
    <t>Investimentos na criação de ambientes propícios à inovação</t>
  </si>
  <si>
    <t>O Estado pode promover eventos que fomentem a inovação, além disso, possibilitar a criação de espaços voltados à inovação e inclusão digital</t>
  </si>
  <si>
    <t>Incluir a realização de eventos regionais para que os atores dos sistemas regionais de inovação estejam conectados.</t>
  </si>
  <si>
    <t>Criar espaços compartilhados para a prospecção de negócios. Além disso, possibilitar uma maior interessação e conexão da triplice hélice</t>
  </si>
  <si>
    <t>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afins;;Estabelecer conexões interdisciplinares e pluriversidade de saberes;;Apoiar ações para a formação de quadros para atuação em popularização e divulgação da CT&amp;I (técnico, gestão e pesquisa);;Apoiar o fortalecimento de meios de comunicação pública da ciência como portais, canais de vídeos, sites, jornais e projetos desenvolvidos no âmbito das ICTs.</t>
  </si>
  <si>
    <t>Criação de workshop, feira de inovação, summit, congressos entre outros eventos para o compartilhamento de ideias</t>
  </si>
  <si>
    <t>Induzir e fomentar a institucionalização e a consolidação de uma Cultura de Internacionalização no Sistema Estadual de Ensino Superior;;Fomentar, manter e investir em equipamentos e infraestruturas necessários para liderar avanços científicos e tecnológicos de ponta;;Incentivar a aproximação do Sistema Estadual de CT&amp;I de sistemas internacionais de CT&amp;I;;Apoiar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t>
  </si>
  <si>
    <t>Possibilitar o envio e recebimento de pesquisadores e estudantes afim de possibilitar o compartilhamento de ideias</t>
  </si>
  <si>
    <t>Curso de capacitação para a comunidade que esteja envolvida</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</si>
  <si>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</si>
  <si>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Ofertar programa de recompensa, ou seja, se o interessado se capacita e preenche todos os requisitos, ele passa a ter algum benefício.</t>
  </si>
  <si>
    <t>Estimular a cultura empreendedora, em especial entre os jovens;;Apoiar ao avanço tecnológico e às inovações nas empresas e outras organizações públicas e privadas no Estado do Paraná;;Utilizar o poder de compra do Estado para fomentar o empreendedorismo inovador e a inovação;;Impulsionar a inovação disruptiva e o empreendedorismo no campo digital para MPMEs, possibilitando que startups aproveitem as oportunidades do mercado regional e fortaleçam a competitividade paranaense nas áreas estratégicas;;Criar programas de empreendedorismo inovador que diminuam as brechas sociais, territoriais e de gênero.</t>
  </si>
  <si>
    <t>Conceder benefícios financeiros para iniciativas de inovação nas empresas, reembolsáveis e não reembolsáveis;;Estimular a inserção de pesquisadores em empresas privadas, através de programas de concessão de bolsas;;Promover ações de Apoio Direto à Inovação destinadas ao atendimento de prioridades estaduais de interesse estratégico;;Utilizar o poder de compra do Estado para estimular empresas inovadoras;;Prever investimentos em pesquisa, desenvolvimento e inovação em contratos de concessão de serviços públicos e regulações setoriais.</t>
  </si>
  <si>
    <t>Identificar os sistemas informatizados e apresentar um diagnóstico sobre os processos e as soluções tecnológicas utilizadas pela administração direta e indireta;;Expandir a utilização de TICs na prestação de serviços públicos do Estado;;Capacitação de recursos humanos para a transformação digital;;Aumentar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</si>
  <si>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São muitos os desafios que as regiões oeste e sudoeste do Paraná enfrentam ao buscar uma economia acelerada impulsionada por descobertas científicas e valores de desenvolvimento social inclusivo e sustentabilidade, porém, os incentivos deverão ser realizadas primeiramente na base educacional, ou seja, tem que haver um investimento nas IES visando a qualificação e aperfeiçoamento dos agentes regionais de inovação.</t>
  </si>
  <si>
    <t>Márcia Regina Lopes Mendonça</t>
  </si>
  <si>
    <t>marciarlmendonca@hotmail.com</t>
  </si>
  <si>
    <t>106.411.918-20</t>
  </si>
  <si>
    <t>A qualificação do trabalhador ou os que buscam uma oportunidade no mercado de trabalho.</t>
  </si>
  <si>
    <t>Charlie Antoni Miquelin</t>
  </si>
  <si>
    <t>Chefe da Divisão de Propriedade Intelectual</t>
  </si>
  <si>
    <t>charlie@utfpr.edu.br</t>
  </si>
  <si>
    <t>836.696.639-91</t>
  </si>
  <si>
    <t>Fomentar por meio de políticas públicas (recursos financeiros e de capacitação), a construção e aprimoramento de Núcleos de Inovação Tecnológicas (NITs) dentro e fora de instituições de ensino, junto com hubs que aproximem empresas dos NITs.</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</si>
  <si>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internacional;;Tornar comum a utilização da capacidade técnico-científica instalada para a solução de problemas do Estado e da sociedade;;Promover a simplificação de procedimentos para gestão de projetos de ciência, tecnologia e inovação.</t>
  </si>
  <si>
    <t>Criar sistemas que conectem os ambientes de negócio junto as instituições de pesquisa (usando os NITs), facilitando a inserção de tecnologias já desenvolvidas e que materialize encomendas tecnológicas entre as partes.</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</si>
  <si>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t>
  </si>
  <si>
    <t>Fomentar por meio de políticas públicas (recursos financeiros e de capacitação), formação do capital humano junto a parceiros nacionais e internacionais de notório renome e sucesso na ponte entre ciência, inovação e mercado.</t>
  </si>
  <si>
    <t>Manejar novos instrumentos jurídicos de contratação contidos no Marco Legal de Ciência, Tecnologia e Inovação;;Promover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replicadas;;Formar recursos humanos nas áreas de ciência, pesquisa, tecnologia e inovação, inclusive por meio de apoio às atividades de extensão.</t>
  </si>
  <si>
    <t>Fomentar por meio de políticas públicas (recursos financeiros e de capacitação), a construção de uma infraestrutura de suporte à inovação e inclusão digital, da criação de espaços públicos inteligentes e da virtualização da infraestrutura em CT&amp;I</t>
  </si>
  <si>
    <t>Fomentar por meio de políticas públicas: (recursos financeiros e de capacitação) 1 1 - eventos de âmbitos estaduais e nacionais e internacionais que estimulem ao ambiente de negócios e NITS;
2 - criar programas de incentivo para a criação de startups, sendo que essas empresas podem contribuir para o desenvolvimento social e econômico do país, além de gerar empregos e renda.
3 - incentivar a adoção de práticas sustentáveis, como a redução do consumo de energia e água, a utilização de fontes renováveis de energia e a gestão adequada de resíduos. Essas práticas podem contribuir para o desenvolvimento sustentável do estado.
4 - desenvolver políticas públicas alinhadas aos Objetivos do Desenvolvimento Sustentável (ODS) da ONU, que visam promover o desenvolvimento sustentável e a erradicação da pobreza.</t>
  </si>
  <si>
    <t>Ampliar as oportunidades de inclusão social das parcelas mais vulneráveis da população paranaense por meio da CT&amp;I;;Desenvolver metodologias de ensino não formais;;Estimular a participação de jovens, em especial meninas, em atividades de CT&amp;I;;Apoiar ações para a realização de pesquisas sobre popularização e divulgação da CT&amp;I e de Ciência Cidadã a fim de fortalecer a área e subsidiar a tomada de decisão;;Promover a interação entre a ciência, a cultura e a arte, com valorização dos aspectos humanísticos e da história da ciência;</t>
  </si>
  <si>
    <t>1 - estimular a cooperação internacional em pesquisa e desenvolvimento (P&amp;D) para incentivar a criação de novas tecnologias e soluções inovadoras que possam contribuir para o desenvolvimento social e econômico do estado. Além disso, a cooperação internacional em P&amp;D pode ajudar a fortalecer o ambiente de negócios, uma vez que empresas que investem em inovação tendem a ser mais competitivas.
2 - criar programas de incentivo para a internacionalização de startups, que são empresas inovadoras com grande potencial de crescimento. Essas empresas podem contribuir para o desenvolvimento social e econômico do estado, além de gerar empregos e renda.
3 - Incentivar a transferência de tecnologia entre universidades, institutos de pesquisa e empresas internacionais, para que as soluções inovadoras criadas possam ser aplicadas na prática e gerar benefícios para a sociedade.
4 - Desenvolver políticas públicas alinhadas à internacionalização da CT&amp;I, que visem promover a cooperação internacional em P&amp;D e a internacionalização de empresas inovadoras. Essas políticas podem contribuir para o fortalecimento do ambiente de negócios e para o desenvolvimento social inclusivo e sustentável do estado.</t>
  </si>
  <si>
    <t>Ampliar e fortalecer a internacionalização no ensino e pesquisa em CT&amp;I;;Fomentar à cooperação entre empresas, governo e instituições de ciência e tecnologia, em caráter regional, nacional e internacional;;Fomentar, manter e investir em equipamentos e infraestruturas necessários para liderar avanços científicos e tecnológicos de ponta;;Criação de novos modelos de interação internacional;;Possibilitar gestores e pesquisadores vivenciar novas experiências de interação e desenvolvimento, apropriando-se de visões mais amplas e sem fronteiras, para melhores tomadas de decisão em investimentos futuros em suas organizações;</t>
  </si>
  <si>
    <t>Fomentar por meio de políticas públicas (recursos financeiros e de capacitação), uma maior integração entre a academia, desde a graduação, e o setor produtivo</t>
  </si>
  <si>
    <t>Fomentar por meio de políticas públicas (recursos financeiros e de capacitação), popularização da inovação e empreendedorismo em escolas, universidades e empresas de forma integrativa.</t>
  </si>
  <si>
    <t>Estimular a cultura empreendedora, em especial entre os jovens;;Conceder de subvenção financeira a projetos de PD&amp;I;;Capacitação de recursos humanos para a inovação;;Utilizar o poder de compra do Estado para fomentar o empreendedorismo inovador e a inovação;;Financiar incubadoras e aceleradoras em empresas com base tecnológica;</t>
  </si>
  <si>
    <t>Fomentar por meio de políticas públicas (recursos financeiros e de capacitação), a pesquisa e desenvolvimento dentro das empresas de todos os portes.</t>
  </si>
  <si>
    <t>Criar ferramentas digitais que, além de diagnóstico de encomendas tecnológicas publicas e privadas, conectem industrias, empresas e Instituições de Pesquisa</t>
  </si>
  <si>
    <t>Identificar os sistemas informatizados e apresentar um diagnóstico sobre os processos e as soluções tecnológicas utilizadas pela administração direta e indireta;;Capacitação de recursos humanos para a transformação digital;;Digitalizar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</si>
  <si>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Fomentar por meio de políticas públicas (recursos financeiros e de capacitação), a exportação por parte de empresas paranaenses e a instalação no estado de empresas/industrias. inovadoras.</t>
  </si>
  <si>
    <t>Fomentar por meio de políticas públicas (recursos financeiros e de capacitação), Eventos gerais e específicos sobre P&amp;D, inovação e ambientes de negócio.</t>
  </si>
  <si>
    <t>Além da alocação de recursos, os maiores desafios estão no âmbito legal, que freia a P&amp;DI nas instituições de pesquisa paranaenses (incluindo as federais), por vezes impendindo estudantes e pesquisadores de valorarem suas descobertas.</t>
  </si>
  <si>
    <t>Silvana Mali Kumura</t>
  </si>
  <si>
    <t>Coordenadora de Tecnologia e Inovação</t>
  </si>
  <si>
    <t>skumura@gmail.com</t>
  </si>
  <si>
    <t>579.984.931-00</t>
  </si>
  <si>
    <t>Estar engajado nos ecossistemas de inovação visando direcionar apoio (institucional, de pessoal e financeiro) conforme demandas e necessidades de cada setor.</t>
  </si>
  <si>
    <t>Desenvolver linhas de crédito voltadas ao avanço tecnológico e às inovações nas empresas e em outras organizações públicas e privadas no Estado do Paraná;;Atualizar a legislação para a garantia do compartilhamento de recursos humanos do Estado com empresas para realização de atividades de PD&amp;I;;Desenvolver aptidões individuais para o empreendedorismo de alta densidade tecnológica nos estudantes das universidades públicas, desde a graduação;;Realizar uma gestão da CT&amp;I orientada à avaliação de resultados;;Promover a simplificação de procedimentos para gestão de projetos de ciência, tecnologia e inovação.</t>
  </si>
  <si>
    <t>Orientar a expansão do sistema aos desafios estaduais e nacionais. Ter a política de expansão conectada aos temas e desafios atuais do setor produtivo e não apenas ao interesse da rede.</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</si>
  <si>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Inovação&lt;/a&gt;;;Criar incentivos econômicos, financeiros, fiscais e outros para a inclusão de empresas em ambientes promotores de inovação;;Conectar pesquisadores, linhas de pesquisa, empresas, necessidades públicas e privadas no desenho de soluções inovadoras;</t>
  </si>
  <si>
    <t>Formação orientada às demandas de mercado</t>
  </si>
  <si>
    <t>Manejar novos instrumentos jurídicos de contratação contidos no Marco Legal de Ciência, Tecnologia e Inovação;;Qualificar de maneira continuada e valorizar os profissionais dedicados à gestão do Sistema Paranaense de CT&amp;I, inclusive os que atuam nos Núcleos de Inovação Tecnológica das ICTs públicas;;Inserir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</si>
  <si>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Infraestrutura deve ser modernizada e atualizada conforme demandas de mercado.</t>
  </si>
  <si>
    <t>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afins;;Estimular a participação de jovens, em especial meninas, em atividades de CT&amp;I;;Estimular a participação de grupos de áreas urbanas e periferias, áreas rurais, comunidades tradicionais, pessoas com deficiência, idosos, entre outros, em atividades de CT&amp;I;</t>
  </si>
  <si>
    <t>Fomentar a visibilidade da pesquisa e da produção de conhecimento e de inovação de pesquisadores paranaenses, seja por meio de publicações em revistas de impacto internacional e (ou) por meio da projeção e impacto nos rankings internacionais;;Gerar novos modelos de gestão, de ensino, de pesquisa, de inovação e de cooperação e interação que projetem e executem ações de internacionalização;;Treinamento de gestores para sensibilização da importância das ações de internacionalização, de pesquisa aplicada, de relacionamento com o setor empresarial e governo;;Apoiar a internacionalização de instituições públicas e privadas paranaenses que atuam na área de CT&amp;I;;Apoiar de todas as formas admitidas a participação de pesquisadores paranaenses em redes de pesquisa internacionais;</t>
  </si>
  <si>
    <t>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estadual;;Constituir fóruns de integração de políticas de CT&amp;I com os diversos agentes e atores;;Capacitar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</si>
  <si>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Estimular a cultura empreendedora, em especial entre os jovens;;Conceder de subvenção financeira a projetos de PD&amp;I;;Atualizar e aperfeiçoar os instrumentos de fomento e crédito para atividades que envolvam o empreendedorismo inovador;;Fomentar o capital empreendedor em projetos de CT&amp;I no Paraná;;Criar programas de empreendedorismo inovador que diminuam as brechas sociais, territoriais e de gênero.</t>
  </si>
  <si>
    <t>Conceder benefícios financeiros para iniciativas de inovação nas empresas, reembolsáveis e não reembolsáveis;;Qualificar profissionais especializados para atuarem na área de execução de projetos de inovação no ambiente empresarial;;Elaborar programas de transformação digital para empresas;;Lançar prêmios tecnológicos para empresas sediadas no Estado;;Prever investimentos em pesquisa, desenvolvimento e inovação em contratos de concessão de serviços públicos e regulações setoriais.</t>
  </si>
  <si>
    <t>Identificar os sistemas informatizados e apresentar um diagnóstico sobre os processos e as soluções tecnológicas utilizadas pela administração direta e indireta;;Expandir a utilização de TICs na prestação de serviços públicos do Estado;;Capacitação de recursos humanos para a transformação digital;;Digitalizar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</si>
  <si>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Que todas as iniciativas estejam realmente direcionadas e orientadas pelas demandas do mercado e do setor produtivo, Que professores, desde a educação básica, sejam reconhecidos e não apenas o judiciário seja valorizado como tem acontecido. Que a educação básica seja entendida como prioritária.</t>
  </si>
  <si>
    <t>Filipe Dantas</t>
  </si>
  <si>
    <t>fdantas@crbluecast.com</t>
  </si>
  <si>
    <t>007.006.809-77</t>
  </si>
  <si>
    <t>Linhas de crédito acessíveis.</t>
  </si>
  <si>
    <t>Desenvolver linhas de crédito voltadas ao avanço tecnológico e às inovações nas empresas e em outras organizações públicas e privadas no Estado do Paraná;;Desenvolver nas escolas aptidões individuais para o empreendedorismo e para a pesquisa científica;;Criar programas para graduandos, mestrandos e doutorandos se capacitarem na proteção de suas pesquisas e oferta das mesmas para a solução de problemas locais, regionais, nacionais e internacionais;</t>
  </si>
  <si>
    <t>Crédito</t>
  </si>
  <si>
    <t>Garantir a ampliação, regularidade e perenidade dos financiamentos e investimentos em CT&amp;I;;Criar incentivos econômicos, financeiros, fiscais e outros para a inclusão de empresas em ambientes promotores de inovação;;Conectar pesquisadores, linhas de pesquisa, empresas, necessidades públicas e privadas no desenho de soluções inovadoras;</t>
  </si>
  <si>
    <t>Amenizar força sindical</t>
  </si>
  <si>
    <t>Promover a abordagem mais consistente dos conteúdos de ciências, tecnologia, engenharia e matemática na formação em todos os níveis;;Ampliar, diversificar e consolidar a capacidade de pesquisa básica no Estado;;Formar recursos humanos nas áreas de ciência, pesquisa, tecnologia e inovação, inclusive por meio de apoio às atividades de extensão.</t>
  </si>
  <si>
    <t>Menor burocracia</t>
  </si>
  <si>
    <t>Ampliar e fortalecer a internacionalização no ensino e pesquisa em CT&amp;I;;Fomentar, manter e investir em equipamentos e infraestruturas necessários para liderar avanços científicos e tecnológicos de ponta;</t>
  </si>
  <si>
    <t>Estimular a cultura empreendedora, em especial entre os jovens;;Conceder de subvenção financeira a projetos de PD&amp;I;;Atualizar e aperfeiçoar os instrumentos de fomento e crédito para atividades que envolvam o empreendedorismo inovador;</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</si>
  <si>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reembolsáveis;;Regulamentar a concessão de bônus tecnológico;</t>
  </si>
  <si>
    <t>Expandir a utilização de TICs na prestação de serviços públicos do Estado;;Digitalizar serviços públicos visando o menor tempo para o atendimento e a melhoria da qualidade de vida dos cidadãos;</t>
  </si>
  <si>
    <t>Crédito acessível e simplificado</t>
  </si>
  <si>
    <t>luis antonio venceslau</t>
  </si>
  <si>
    <t>pr</t>
  </si>
  <si>
    <t>Cidadão</t>
  </si>
  <si>
    <t>l.venceslau5@gmail.com</t>
  </si>
  <si>
    <t>024.718.169-24</t>
  </si>
  <si>
    <t>Inovacao tecnologica</t>
  </si>
  <si>
    <t>ANDERSON R BETIS</t>
  </si>
  <si>
    <t>SOCIO ADMINISTRADOR</t>
  </si>
  <si>
    <t>anderson@betisconsultoria.com</t>
  </si>
  <si>
    <t>095.839.489-00</t>
  </si>
  <si>
    <t>Incentivo fiscal para empresa do ramo inclusivo e social.</t>
  </si>
  <si>
    <t>Desenvolver linhas de crédito voltadas ao avanço tecnológico e às inovações nas empresas e em outras organizações públicas e privadas no Estado do Paraná;;Criar um sistema digital que conecte recursos humanos, capacidade instalada, especialidades dos pesquisadores e Institutos de Pesquisas e Inovação às demandas sociais e de mercado;</t>
  </si>
  <si>
    <t>Criar incentivos econômicos, financeiros, fiscais e outros para a inclusão de empresas em ambientes promotores de inovação;;Desenvolver o sistema de parques tecnológicos e ambientes de inovação do Estado;</t>
  </si>
  <si>
    <t>Manejar novos instrumentos jurídicos de contratação contidos no Marco Legal de Ciência, Tecnologia e Inovação;;Promover a mobilidade internacional como parte integrante da carreira de profissionais de PD&amp;I;</t>
  </si>
  <si>
    <t>Fomentar, manter e investir em equipamentos e infraestruturas necessários para liderar avanços científicos e tecnológicos de ponta;;Investir em espaços públicos inteligentes, coworkins, laboratórios de pesquisa, centros tecnológicos, redes wi-fi públicas de alta performance;</t>
  </si>
  <si>
    <t>Estabelecer conexões interdisciplinares e pluriversidade de saberes;;Estimular a realização de atividades de popularização e divulgação da CT&amp;I em ações de inclusão social para fins de redução das desigualdades;</t>
  </si>
  <si>
    <t>Estimular a constituição, a expansão e a internacionalização de redes temáticas e interdisciplinares de pesquisa;;Fomentar, manter e investir em equipamentos e infraestruturas necessários para liderar avanços científicos e tecnológicos de ponta;</t>
  </si>
  <si>
    <t>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</si>
  <si>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Atrair instrumentos de fomento e crédito para atividades que envolvam empreendedorismo inovador;;Atualizar e aperfeiçoar os instrumentos de fomento e crédito para atividades que envolvam o empreendedorismo inovador;</t>
  </si>
  <si>
    <t>Regulamentar a concessão de bônus tecnológico;;Lançar prêmios tecnológicos para empresas sediadas no Estado;</t>
  </si>
  <si>
    <t>Aprimorar a oferta de bens e serviços à sociedade através da transformação digital;</t>
  </si>
  <si>
    <t>Pesquisa, investimento em pesquisa de mercado.</t>
  </si>
  <si>
    <t>Oto Mazziotti Moreira</t>
  </si>
  <si>
    <t>Sócio</t>
  </si>
  <si>
    <t>oto@artedocampo.com.br</t>
  </si>
  <si>
    <t>017.228.979-37</t>
  </si>
  <si>
    <t>Eixo 3 e eixo 1</t>
  </si>
  <si>
    <t>Ian Cavalcante</t>
  </si>
  <si>
    <t>ian@neosilos.com</t>
  </si>
  <si>
    <t>045.350.199-08</t>
  </si>
  <si>
    <t>Fomento financeiro às ICTs e startups.</t>
  </si>
  <si>
    <t>Editais que inserem empresas do setor produtivo, como por exemplo os editais da ABDI.</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</si>
  <si>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PD&amp;I;;Desenhar políticas públicas específicas para a atuação dos inventores independentes e a criação, absorção, difusão e transferência de tecnologia;;Desenvolver o sistema de parques tecnológicos e ambientes de inovação do Estado;</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</si>
  <si>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CT&amp;I;;Formar recursos humanos nas áreas de ciência, pesquisa, tecnologia e inovação, inclusive por meio de apoio às atividades de extensão.</t>
  </si>
  <si>
    <t>Fomentar, manter e investir em equipamentos e infraestruturas necessários para liderar avanços científicos e tecnológicos de ponta;;Promover a sinergia territorial das ICTs com agentes privados e da sociedade civil para aprofundar a colaboração e coesão das ações em CT&amp;I em áreas estratégicas;;Investir em espaços públicos inteligentes, coworkins, laboratórios de pesquisa, centros tecnológicos, redes wi-fi públicas de alta performance;;Construir programas e ações setoriais de digitalização adequados às características específicas no domínio da agropecuária, indústria, turismo e do comércio, tendo em conta a sustentabilidade ambiental.</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</si>
  <si>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ciências;;Desenvolver metodologias de ensino não formais;;Apoiar o fortalecimento de espaços de divulgação científica e de inovação como centros e museus de ciências, de inovação, planetários, herbários e afins;;Promover a interação entre a ciência, a cultura e a arte, com valorização dos aspectos humanísticos e da história da ciência;</t>
  </si>
  <si>
    <t>Ampliar e fortalecer a internacionalização no ensino e pesquisa em CT&amp;I;;Estimular a constituição, a expansão e a internacionalização de redes temáticas e interdisciplinares de pesquisa;;Induzir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</si>
  <si>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estadual;;Aperfeiçoar as práticas relativas à proteção da propriedade intelectual, sua divulgação e conexão com o setor produtivo;</t>
  </si>
  <si>
    <t>Criar programas para apoiar a transformação de ideias em projetos bem sucedidos e sustentáveis;;Apoiar ao avanço tecnológico e às inovações nas empresas e outras organizações públicas e privadas no Estado do Paraná;;Conceder de subvenção financeira a projetos de PD&amp;I;;Desenvolver programas de fomento à inovação e ao empreendedorismo com foco na redução das desigualdades regionais e respeitadas as vocações das regiões paranaenses;;Impulsionar a inovação disruptiva e o empreendedorismo no campo digital para MPMEs, possibilitando que startups aproveitem as oportunidades do mercado regional e fortaleçam a competitividade paranaense nas áreas estratégicas;</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</si>
  <si>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empresas;;Lançar prêmios tecnológicos para empresas sediadas no Estado;</t>
  </si>
  <si>
    <t>Identificar os sistemas informatizados e apresentar um diagnóstico sobre os processos e as soluções tecnológicas utilizadas pela administração direta e indireta;;Expandir a utilização de TICs na prestação de serviços públicos do Estado;;Digitalizar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</si>
  <si>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Alinha expectativas de resultado do setor produtivo ao setor governamental. Não necessariamente os objetivos são os mesmos. É fundamental incluir as solucionadoras (startups) como elemento agrupador – conferindo resultados ao setor produtivo por meio de redução de custos e/ou aumento de receita, e resultado ao setor governamental por meio de geração de empregos qualificados e divulgação do resultados em eventos científicos e do setor produtivo. É importante incluir o setor produtivo, pois é ele quem faz a roda girar no fim das contas!!!</t>
  </si>
  <si>
    <t>WILSON HENRIQUE TATTO</t>
  </si>
  <si>
    <t>Diretor Executivo e Comercial</t>
  </si>
  <si>
    <t>wilsonhenriquetatto@gmail.com</t>
  </si>
  <si>
    <t>049.156.939-45</t>
  </si>
  <si>
    <t>- Mensurar o tamanho de mercado, para a tecnologia que está sendo desenvolvida em níveis nacionais ei internacionais;
- Suporte no desenvolvimento tecnológico;
- Alinhar a tecnologia com a demanda e necessidade da comunidade.</t>
  </si>
  <si>
    <t>Conceder de subvenção financeira a projetos de PD&amp;I;;Apoiar as atividades de PD&amp;I e a inserção de pesquisadores nas empresas e no governo;;Promover políticas setoriais de PD&amp;I por meio de ações orientadas para objetivos estratégicos;;Alinhar as instituições de PD&amp;I com a Política Estadual de CT&amp;I por intermédio de apoio de pesquisas orientadas à missão;;Criar programas para graduandos, mestrandos e doutorandos se capacitarem na proteção de suas pesquisas e oferta das mesmas para a solução de problemas locais, regionais, nacionais e internacionais;</t>
  </si>
  <si>
    <t>Desenvolver, implementar e manter um sistema de informações, comunicação e disseminação do conhecimento em ciência, tecnologia e inovação;;Realizar ações de compliance e integridade entre os órgãos do Estado para a aplicação do Marco Legal de Ciência, Tecnologia e Inovação;;Criar incentivos econômicos, financeiros, fiscais e outros para a inclusão de empresas em ambientes promotores de inovação;;Apoiar as atividades de PD&amp;I e a inserção de pesquisadores nas empresas e no governo;;Implementar e fortalecer os Centros de Excelência em áreas estratégicas para o Estado.</t>
  </si>
  <si>
    <t>- Criar politicas de fortalecimento da mão-de-obra. Hoje existe um grande problema pela falta de mão-de-obra, em diversos setores da economia.</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</si>
  <si>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replicadas;;Promover a abordagem mais consistente dos conteúdos de ciências, tecnologia, engenharia e matemática na formação em todos os níveis;;Formar recursos humanos nas áreas de ciência, pesquisa, tecnologia e inovação, inclusive por meio de apoio às atividades de extensão.</t>
  </si>
  <si>
    <t>Contribuir para promoção, participação e apropriação do conhecimento científico, tecnológico e inovador pela população em geral;;Apoiar o fortalecimento de espaços de divulgação científica e de inovação como centros e museus de ciências, de inovação, planetários, herbários e afins;;Estimular a participação de grupos de áreas urbanas e periferias, áreas rurais, comunidades tradicionais, pessoas com deficiência, idosos, entre outros, em atividades de CT&amp;I;;Promover a interação entre a ciência, a cultura e a arte, com valorização dos aspectos humanísticos e da história da ciência;;Apoiar o fortalecimento de meios de comunicação pública da ciência como portais, canais de vídeos, sites, jornais e projetos desenvolvidos no âmbito das ICTs.</t>
  </si>
  <si>
    <t>Ampliar e fortalecer a internacionalização no ensino e pesquisa em CT&amp;I;;Estimular a constituição, a expansão e a internacionalização de redes temáticas e interdisciplinares de pesquisa;;Fomentar à cooperação entre empresas, governo e instituições de ciência e tecnologia, em caráter regional, nacional e internacional;;Gerar novos modelos de gestão, de ensino, de pesquisa, de inovação e de cooperação e interação que projetem e executem ações de internacionalização;;Criar programa de bolsas de estudo no exterior para alunos e professores paranaenses;</t>
  </si>
  <si>
    <t>Ofertar programas de licença empreendedora para estudantes e professores das universidades estaduais paranaenses;;Constituir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</si>
  <si>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Apoiar ao avanço tecnológico e às inovações nas empresas e outras organizações públicas e privadas no Estado do Paraná;;Desenvolver programas de fomento à inovação e ao empreendedorismo com foco na redução das desigualdades regionais e respeitadas as vocações das regiões paranaenses;;Atualizar e aperfeiçoar os instrumentos de fomento e crédito para atividades que envolvam o empreendedorismo inovador;;Fomentar o capital empreendedor em projetos de CT&amp;I no Paraná;;Expandir o empreendedorismo social de base inovadora, apoiando processos que gerem a inclusão de jovens, mulheres, negros, indígenas e LGBT+ no mercado no desenvolvimento de suas potencialidades;</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</si>
  <si>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reembolsáveis;;Promover ações de Apoio Direto à Inovação destinadas ao atendimento de prioridades estaduais de interesse estratégico;;Regulamentar a concessão de bônus tecnológico;;Lançar prêmios tecnológicos para empresas sediadas no Estado;</t>
  </si>
  <si>
    <t>Participação efetiva nas políticas nacionais de desenvolvimento econômico, científico, tecnológico e de inovação na implementação dos respectivos planos, programas e projetos de interesse estadual;;Criar produtos financeiros específicos para facilitar a fase de scale-up por meio do acesso a mercados internacionais;;Mapeamento de oportunidades de mercado em outros países;;Utilizar TICs nos processos estatais de certificação e documentação para internacionalização dos negócios;</t>
  </si>
  <si>
    <t>Logística</t>
  </si>
  <si>
    <t>Maria Odete da Silva Barros</t>
  </si>
  <si>
    <t>oeste</t>
  </si>
  <si>
    <t>ceo</t>
  </si>
  <si>
    <t>metaherocontato@gmail.com</t>
  </si>
  <si>
    <t>007.840.209-30</t>
  </si>
  <si>
    <t xml:space="preserve">Centros de Inovação e Incubadoras de Empresas: Criar e apoiar centros de inovação e incubadoras que ofereçam suporte a startups e empresas emergentes, muitas vezes nascidas dentro de ambientes acadêmicos, e que estejam alinhadas aos ODS.
Fomento à Pesquisa Aplicada: Encorajar e financiar pesquisa aplicada, que tenha potencial de impacto direto na solução de problemas reais e esteja alinhada aos ODS, promovendo assim a aplicação prática do conhecimento acadêmico.
</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</si>
  <si>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estadual;;Regulamentar licenças de pesquisadores públicos e docentes das universidades estaduais para constituir empresa ou colaborar com empresa cujos objetivos envolvam a aplicação de inovação;</t>
  </si>
  <si>
    <t>Educação e Capacitação em TIC: Implementar programas de educação e capacitação em tecnologias da informação e comunicação (TIC) para todos os níveis de educação, preparando a população para um mercado de trabalho cada vez mais digital.
Parcerias Público-Privadas para a Transformação Digital: Estabelecer parcerias com o setor privado para compartilhar conhecimento, recursos e tecnologias, acelerando o processo de transformação digital.
Desenvolvimento de Ecossistemas de Inovação: Apoiar a criação de ecossistemas de inovação, incluindo parques tecnológicos, incubadoras e centros de pesquisa, que possam gerar novas tecnologias e negócios alinhados aos ODS.
Inclusão Digital: Implementar programas específicos para reduzir a exclusão digital, garantindo que grupos vulneráveis, como pessoas de baixa renda, idosos e residentes em áreas remotas, tenham acesso a tecnologias digitais e habilidades digitais.</t>
  </si>
  <si>
    <t>Identificar os sistemas informatizados e apresentar um diagnóstico sobre os processos e as soluções tecnológicas utilizadas pela administração direta e indireta;;Expandir a utilização de TICs na prestação de serviços públicos do Estado;;Aprimorar a oferta de bens e serviços à sociedade através da transformação digital;;Aumentar a capacidade estatal para a oferta digital de serviços públicos, assinaturas eletrônicas, governança digital, obtenção de documentos, entre outros;</t>
  </si>
  <si>
    <t>integração de empresas com sistemas privados, APIS.</t>
  </si>
  <si>
    <t>Plataformas de Colaboração e Redes de Inovação: Desenvolver plataformas e redes que conectem diferentes atores do ecossistema de inovação, incluindo empresas, universidades, institutos de pesquisa, investidores e o governo.
Políticas de Sustentabilidade e Inovação Social: Integrar políticas de inovação com objetivos de sustentabilidade e inclusão social, incentivando soluções que abordem desafios sociais e ambientais.
Eventos e Competições de Inovação: Organizar eventos, feiras e competições de inovação que promovam a troca de ideias, a exposição de novas tecnologias e o reconhecimento de inovações significativas.</t>
  </si>
  <si>
    <t>Incorporar nos currículos escolares, desde os níveis mais básicos até o ensino superior, disciplinas e atividades que estimulem o pensamento criativo, a resolução de problemas, o empreendedorismo e a inovação.</t>
  </si>
  <si>
    <t>Um dos desafios significativos é fortalecer a ligação entre as universidades, que são centros de pesquisa e inovação, e o setor produtivo. Isso envolve não apenas a transferência de conhecimento e tecnologia, mas também a criação de um ecossistema que facilite essa colaboração.
Desenvolver e manter uma infraestrutura tecnológica avançada é essencial para apoiar a pesquisa científica e a inovação tecnológica. Isso inclui desde laboratórios de alta qualidade até a disponibilidade de banda larga e outras tecnologias digitais.
Investir na educação e na formação de mão-de-obra qualificada é fundamental. Isso não se limita apenas ao ensino superior, mas também à educação técnica e profissionalizante, além da educação empreendedora e inovadora em todos os níveis.</t>
  </si>
  <si>
    <t>Marco Netzel</t>
  </si>
  <si>
    <t>Analista de Desenvolvimento Tecnológico</t>
  </si>
  <si>
    <t>netzel@tecpar.br</t>
  </si>
  <si>
    <t>005.701.959-26</t>
  </si>
  <si>
    <t>Criação de um sistema de isenção fiscal para empresas inovadoras que desenvolvem processo colaborativo com ICT e Academia do Estado.
Criação de uma rede integrada serviços de laboratoriais utilizando ativo do estado para controle de qualidade, adequação de processo e produto do setor empresarial para exportação, abertura de novos mercados, adequação a legislações, expansão de portfólios etc.</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</si>
  <si>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laboratórios;;Regulamentar licenças de pesquisadores públicos e docentes das universidades estaduais para constituir empresa ou colaborar com empresa cujos objetivos envolvam a aplicação de inovação;;Estruturar os Núcleos de Inovação Tecnológica/Agências de Inovação das IEES para atenderem as atribuições da</t>
  </si>
  <si>
    <t>Erlei Guimarães</t>
  </si>
  <si>
    <t>CEO</t>
  </si>
  <si>
    <t>erlei@beeotec.com</t>
  </si>
  <si>
    <t>636.219.836-00</t>
  </si>
  <si>
    <t>Além das louváveis ações já implementadas pela SETI, SEI e outros órgão do Governo Paranaense, faz-se necessário, no segmento da biotecnologia, um efetivo programa de instrumentalização e capacitação das Universidades Estaduais do Paraná para que possam efetivamente endereçar o maior desafio do setor: Testes pré-clínicos e clínicos com validade regulatória, junto aos principais órgãos, destacadamente ANVISA. Para isso seus laboratórios e profissionais têm que ser capazes de se habilitar e associar à REBLAS (Rede Brasileira de Laboratórios Analíticos em Saúde), de acordo com a Resolução de Diretoria Colegiada - RDC nº 390, de 26 de maio de 2020 da ANVISA, permitindo com que as Universidades prestem tais serviços e emitam não apenas relatórios de testes, mas Laudos Técnicos com valor técnico, científico e Legal em atendimento à esteira regulatória da Agência. Desse modo, otimizaria-se não apenas o investimento financeiro realizado junto a essas instituições, como alavancaria sua efetividade e utilidade ao ambiente de PD&amp;I, ao se habilitarem a prestar tais serviços.</t>
  </si>
  <si>
    <t>Conceder de subvenção financeira a projetos de PD&amp;I;;Apoiar a cooperação entre empresas, governo e instituições de ciência e tecnologia, em caráter regional, nacional e internacional;;Atualizar a legislação para a garantia do compartilhamento de recursos humanos do Estado com empresas para realização de atividades de PD&amp;I;;Promover políticas setoriais de PD&amp;I por meio de ações orientadas para objetivos estratégicos;;Realizar uma gestão da CT&amp;I orientada à avaliação de resultados;</t>
  </si>
  <si>
    <t>Aproximação e Capacitação das estruturas de PD&amp;I públicas à pesquisa aplicada e com gestão por resultados.</t>
  </si>
  <si>
    <t>Gestão estratégica e integrada dos vários Institutos públicos com interconexão e interrelação das atividades e projetos transversais, hoje dispersos.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</si>
  <si>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Inovação&lt;/a&gt;;;Conectar pesquisadores, linhas de pesquisa, empresas, necessidades públicas e privadas no desenho de soluções inovadoras;</t>
  </si>
  <si>
    <t>Fortalecer a cooperação com órgãos e entidades públicos e com entidades privadas, inclusive para o compartilhamento de recursos humanos especializados e a capacidade instalada, para a execução de projetos de PD&amp;I;;Incentivar a participação em eventos de outros Estados e países para conhecimento de iniciativas e ações que podem ser replicadas;;Alinhar as políticas públicas de educação com as áreas estratégicas e os desafios estaduais e nacionais de CT&amp;I;;Promover a abordagem mais consistente dos conteúdos de ciências, tecnologia, engenharia e matemática na formação em todos os níveis;;Ampliar, diversificar e consolidar a capacidade de pesquisa básica no Estado;</t>
  </si>
  <si>
    <t>Fomentar, manter e investir em equipamentos e infraestruturas necessários para liderar avanços científicos e tecnológicos de ponta;;Promover a sinergia territorial das ICTs com agentes privados e da sociedade civil para aprofundar a colaboração e coesão das ações em CT&amp;I em áreas estratégicas;;Desenvolver mecanismos de compras públicas, encomendas tecnológicas, concursos de CT&amp;I;</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</si>
  <si>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universidades;;Desenvolver metodologias de ensino não formais;;Estabelecer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t>
  </si>
  <si>
    <t>Fomentar à cooperação entre empresas, governo e instituições de ciência e tecnologia, em caráter regional, nacional e internacional;;Fomentar, manter e investir em equipamentos e infraestruturas necessários para liderar avanços científicos e tecnológicos de ponta;;Gerar novos modelos de gestão, de ensino, de pesquisa, de inovação e de cooperação e interação que projetem e executem ações de internacionalização;;Incentivar a aproximação do Sistema Estadual de CT&amp;I de sistemas internacionais de CT&amp;I;;Ampliação da cooperação internacional com ênfase nas áreas estratégicas para o desenvolvimento do Estado do Paraná.</t>
  </si>
  <si>
    <t>Gestão e ampliação do foco atual da Academia da pesquisa básica, para publicação de Papers, para pesquisa aplicada com resultado prático no desenvolvimento de tecnologias, produtos e serviços com efetiva aplicação no mercado e indústria.</t>
  </si>
  <si>
    <t>Fomentar o relacionamento entre pesquisadores de universidades e ICTs do Estado com empresas através de projetos e programas para solução de problemas, transferência de tecnologia, compartilhamento de recursos humanos e de laboratórios;;Constituir fóruns de integração de políticas de CT&amp;I com os diversos agentes e atores;;Regulamentar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</si>
  <si>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Criar programas para apoiar a transformação de ideias em projetos bem sucedidos e sustentáveis;;Conceder de subvenção financeira a projetos de PD&amp;I;;Estimular e apoiar a constituição, consolidação e expansão de ambientes promotores de inovação nas suas dimensões ecossistemas de inovação e mecanismos de geração de empreendimentos;;Utilizar o poder de compra do Estado para fomentar o empreendedorismo inovador e a inovação;;Atrair instrumentos de fomento e crédito para atividades que envolvam empreendedorismo inovador;</t>
  </si>
  <si>
    <t>Conceder benefícios financeiros para iniciativas de inovação nas empresas, reembolsáveis e não reembolsáveis;;Promover ações de Apoio Direto à Inovação destinadas ao atendimento de prioridades estaduais de interesse estratégico;;Utilizar a encomenda tecnológica como mecanismo de resolução de desafios da administração pública;;Regulamentar a concessão de bônus tecnológico;;Utilizar o poder de compra do Estado para estimular empresas inovadoras;</t>
  </si>
  <si>
    <t>Disseminar e operacionalizar a visão estratégica definida pelo Governo na "máquina estadual" , com efetiva mudança cultural voltada a resultados.</t>
  </si>
  <si>
    <t>Armando Heilmann</t>
  </si>
  <si>
    <t>Professor/Pesquisador</t>
  </si>
  <si>
    <t>heilmann@ufpr.br</t>
  </si>
  <si>
    <t>020.091.179-13</t>
  </si>
  <si>
    <t>Ampliar a divulgação de editais, criar várias linhas de fomento em várias áreas de pesquisa científica, eleger coordenadores de pesquisa por área de pesquisa, permitir áreas afins de pesquisa.</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</si>
  <si>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internacional;;Apoiar as atividades de PD&amp;I e a inserção de pesquisadores nas empresas e no governo;;Desenvolver aptidões individuais para o empreendedorismo de alta densidade tecnológica nos estudantes das universidades públicas, desde a graduação;;Promover a simplificação de procedimentos para gestão de projetos de ciência, tecnologia e inovação.</t>
  </si>
  <si>
    <t>Desenvolver, implementar e manter um sistema de informações, comunicação e disseminação do conhecimento em ciência, tecnologia e inovação;;Qualificar de maneira continuada e valorizar os profissionais dedicados à gestão do Sistema Paranaense de CT&amp;I, inclusive os que atuam nos Núcleos de Inovação Tecnológica das ICTs públicas;;Conectar pesquisadores, linhas de pesquisa, empresas, necessidades públicas e privadas no desenho de soluções inovadoras;;Apoiar as atividades de PD&amp;I e a inserção de pesquisadores nas empresas e no governo;;Desenvolver o sistema de parques tecnológicos e ambientes de inovação do Estado;</t>
  </si>
  <si>
    <t>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CT&amp;I;;Promover a abordagem mais consistente dos conteúdos de ciências, tecnologia, engenharia e matemática na formação em todos os níveis;;Ampliar, diversificar e consolidar a capacidade de pesquisa básica no Estado;;Formar recursos humanos nas áreas de ciência, pesquisa, tecnologia e inovação, inclusive por meio de apoio às atividades de extensão.</t>
  </si>
  <si>
    <t>Enfatizar ações e atividades que valorizem a criatividade, a experimentação, a interdisciplinaridade, a transdisciplinaridade e o empreendedorismo nas escolas e universidades;;Desenvolver metodologias de ensino não formais;;Desenvolver ações de comunicação pública da ciência e tecnologia com processos multimidiáticos e dialógicos com a população, incluindo audiências para além do público escolar;;Estabelecer conexões interdisciplinares e pluriversidade de saberes;;Apoiar ações para a formação de quadros para atuação em popularização e divulgação da CT&amp;I (técnico, gestão e pesquisa);</t>
  </si>
  <si>
    <t>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internacionais;;Apoiar a produção científica paranaense indexada em publicações internacionais;;Criar programa de bolsas de estudo no exterior para alunos e professores paranaenses;</t>
  </si>
  <si>
    <t>Desenvolver programas de fomento à inovação e ao empreendedorismo com foco na redução das desigualdades regionais e respeitadas as vocações das regiões paranaenses;;Utilizar o poder de compra do Estado para fomentar o empreendedorismo inovador e a inovação;;Contribuir com o setor empresarial na melhoria da competitividade e na adoção de estratégias de desenvolvimento e adoção de tecnologias e processos inovadores;;Patrocinar políticas públicas que favorecem empreendimentos inovadores que gerem soluções para problemas ambientais;</t>
  </si>
  <si>
    <t>Estimular a inserção de pesquisadores em empresas privadas, através de programas de concessão de bolsas;;Regulamentar a concessão de bônus tecnológico;;Prever investimentos em pesquisa, desenvolvimento e inovação em contratos de concessão de serviços públicos e regulações setoriais.</t>
  </si>
  <si>
    <t>Expandir a utilização de TICs na prestação de serviços públicos do Estado;;Aumentar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</si>
  <si>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DIEGO LUIS PERLY MONTEIRO</t>
  </si>
  <si>
    <t>diego@codeblue.com.br</t>
  </si>
  <si>
    <t>049.018.219-46</t>
  </si>
  <si>
    <t>Promover um ecossistema entre as empresas, e um subsídio para que essas empresas possam trabalhar juntas. Por exemplo, algumas startups são de programadores, outras de marketing, outras de impostos, e assim por diante, e todas as empresas precisam destes serviços, esta política de trabalho conjunto deveria ser incentivada e até subsidiada para motivar a criar esse ecossistema.</t>
  </si>
  <si>
    <t>Desenvolver linhas de crédito voltadas ao avanço tecnológico e às inovações nas empresas e em outras organizações públicas e privadas no Estado do Paraná;;Conceder de subvenção financeira a projetos de PD&amp;I;;Desenvolver nas escolas aptidões individuais para o empreendedorismo e para a pesquisa científica;;Criar um sistema digital que conecte recursos humanos, capacidade instalada, especialidades dos pesquisadores e Institutos de Pesquisas e Inovação às demandas sociais e de mercado;;Promover a simplificação de procedimentos para gestão de projetos de ciência, tecnologia e inovação.</t>
  </si>
  <si>
    <t>Desenvolver nas escolas aptidões de tecnologia, como programação.</t>
  </si>
  <si>
    <t>O apoio financeiro a startups sérias, que entregam resultados positivos para o estado. Por exemplo, a evolução positiva de uma empresa no projeto Paraná Inovador deveria ser um ponto a ser levado em conta para mais investimentos nela, visto que está entregando, assim como a negativa como um ponto para parar de trabalhar com determinada startup.</t>
  </si>
  <si>
    <t>Desenvolver, implementar e manter um sistema de informações, comunicação e disseminação do conhecimento em ciência, tecnologia e inovação;;Garantir a ampliação, regularidade e perenidade dos financiamentos e investimentos em CT&amp;I;;Criar incentivos econômicos, financeiros, fiscais e outros para a inclusão de empresas em ambientes promotores de inovação;;Conectar pesquisadores, linhas de pesquisa, empresas, necessidades públicas e privadas no desenho de soluções inovadoras;;Facilitar a transferência de conhecimento por meio de ações que eliminem as barreiras existentes entre os diferentes atores nas esferas pública e privada, com consequente ampliação da divulgação e comunicação da PD&amp;I junto à sociedade;</t>
  </si>
  <si>
    <t>O Estado poderia trabalhar em campanhas publicitárias nos meios de comunicação para lembrar a toda sua população da importância de se capacitar e investir no desenvolvimento pessoal e profissional, e já ter também um site com todos os parceiros privados que oferecem estes cursos e treinamentos.</t>
  </si>
  <si>
    <t>Utilizar compras públicas como indutoras de inovação, a partir da capacitação dos agentes públicos no Marco Legal de Ciência, Tecnologia e Inovação;;Alinhar as políticas públicas de educação com as áreas estratégicas e os desafios estaduais e nacionais de CT&amp;I;;Inserir a educação básica no Sistema Estadual de CT&amp;I e considerar seus atores como operadores de CT&amp;I;;Formar recursos humanos nas áreas de ciência, pesquisa, tecnologia e inovação, inclusive por meio de apoio às atividades de extensão.</t>
  </si>
  <si>
    <t>Creio que um investimento maior em eventos e divulgações que acelerem um ecossistema de empresas e profissionais de forma mais engajada e inteligente.</t>
  </si>
  <si>
    <t>Campanhas de marketing e meios de comunicação.</t>
  </si>
  <si>
    <t>Contribuir para promoção, participação e apropriação do conhecimento científico, tecnológico e inovador pela população em geral;;Ampliar as oportunidades de inclusão social das parcelas mais vulneráveis da população paranaense por meio da CT&amp;I;;Promover a melhoria e a atualização das práticas de divulgação de CT&amp;I, afim de contribuir por meio da educação não formal com o ensino de ciências;;Desenvolver metodologias de ensino não formais;;Estabelecer parcerias em atividades de popularização e divulgação da CT&amp;I com órgãos públicos, entidades de CT&amp;I, empresas, universidades e instituições de pesquisa, entre outras;</t>
  </si>
  <si>
    <t>Ampliar e fortalecer a internacionalização no ensino e pesquisa em CT&amp;I;;Gerar novos modelos de gestão, de ensino, de pesquisa, de inovação e de cooperação e interação que projetem e executem ações de internacionalização;;Treinamento de gestores para sensibilização da importância das ações de internacionalização, de pesquisa aplicada, de relacionamento com o setor empresarial e governo;;Ampliar o conhecimento dos resultados e impactos de ações e políticas de ecossistemas maduros de interação da tríplice hélice e de investimentos em pessoas e programas de CT&amp;I;;Criar programa de bolsas de estudo no exterior para alunos e professores paranaenses;</t>
  </si>
  <si>
    <t>As empresas deveriam estar presentes nas universidades e as universidades presentes nas empresas, pois elas possuem muitos interesses em comum. Por um lado as empresas querem contratar os melhores profissionais ali formados, e utilizar seus serviços, e por sua vezes estes profissionais querem entrar no mercado de trabalho. Seria muito bom um programa onde os estudantes pudessem estagiar e conhecer a profissão que pretendem atuar, isso subsidiado pelo governo do estado.</t>
  </si>
  <si>
    <t>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atores;;Aperfeiçoar as práticas relativas à proteção da propriedade intelectual, sua divulgação e conexão com o setor produtivo;</t>
  </si>
  <si>
    <t>A inovação requer um investimento que as vezes demora para ter retorno, pois ela precisa criar algo novo na mente das pessoas, e isso leva tempo. Eu acredito que o governo do Estado está indo na direção certa investindo em startup's, e que isso deveria continuar nessa direção.</t>
  </si>
  <si>
    <t>Criar programas para apoiar a transformação de ideias em projetos bem sucedidos e sustentáveis;;Utilizar o poder de compra do Estado para fomentar o empreendedorismo inovador e a inovação;;Atrair instrumentos de fomento e crédito para atividades que envolvam empreendedorismo inovador;;Financiar incubadoras e aceleradoras em empresas com base tecnológica;;Criar programas de empreendedorismo inovador que diminuam as brechas sociais, territoriais e de gênero.</t>
  </si>
  <si>
    <t>Ter mais espaço para o ensino coorporativo através de ações do estado, divulgando e promovendo este tipo de ensino para as empresas paranaenses.</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</si>
  <si>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reembolsáveis;;Qualificar profissionais especializados para atuarem na área de execução de projetos de inovação no ambiente empresarial;;Utilizar o poder de compra do Estado para estimular empresas inovadoras;</t>
  </si>
  <si>
    <t>O Estado já possui pessoas com o conhecimento necessário para modernizar e transformar digitalmente, creio ser viável inscrições para mais editais que permitam que estas empresas possam participar de licitações para realizar estas inovações.</t>
  </si>
  <si>
    <t>Os jovens buscam eventos, feiras que gerem conexões, com influencers e marcas com as quais eles se identificam, além de ideais que são defendidos por todos.</t>
  </si>
  <si>
    <t>Creio que o Estado já está com a mentalidade na direção certa, querendo inovar e modernizar através da digitalização, este era o maior desafio. Uma vez que estamos indo na direção certa, agora precisamos acelerar, através de incentivos fiscais e investimentos nas empresas de tecnologia, para que elas possam entregar soluções modernas e úteis para o dia a dia do cidadão paranaense.</t>
  </si>
  <si>
    <t>Maria da Piedade Araújo</t>
  </si>
  <si>
    <t>Diretora Executiva da Agência de Inovação</t>
  </si>
  <si>
    <t>maria.araujo@unioeste.br</t>
  </si>
  <si>
    <t>601.740.996-49</t>
  </si>
  <si>
    <t>Acreditamos que com o fomento às parcerias entre as IEES e o meio público e empresarial, a exemplo do Programa AGEUNI.</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</si>
  <si>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</si>
  <si>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Eu acredito que tendo todas as Agências de Inovação/NITs da IEES com corpo técnico altamente qualificado para ajudar os pesquisadores das IEES a tornarem suas pesquisas soluções passíveis de irem para o mercado. Para tanto, precisamos de pessoal com conhecimento para redigir patentes; especialistas de mercado com capacidade técnica para valoração de PI.</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</si>
  <si>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Inovação&lt;/a&gt;;;Realizar ações de compliance e integridade entre os órgãos do Estado para a aplicação do Marco Legal de Ciência, Tecnologia e Inovação;;Apoiar as atividades de PD&amp;I e a inserção de pesquisadores nas empresas e no governo;</t>
  </si>
  <si>
    <t>A área de P&amp;DI é muito dinâmica. assim sendo, precisamos que o Estado repassem recursos para as IEES, para que estas possam fazer contratação específica para as Agências de Inovação, por meio das suas Fundações de Apoio, a exemplo do que faz a UFMG na sua Agência o CTIT. Não é possível às Agências de Inovação das IEES serem ágeis nas tratativas com o mercado se não tiver corpo técnico especializado e focado nas necessidades da Agência. No nosso entendimento, o corpo técnico das agências deveriam ser contratados pelas fundações sob o regime de CLT, a exemplo da UFMG e a UNICAMP.</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</si>
  <si>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amparo;;Formar recursos humanos nas áreas de ciência, pesquisa, tecnologia e inovação, inclusive por meio de apoio às atividades de extensão.</t>
  </si>
  <si>
    <t>Exigir que as IEES se tornem inovadoras com sites inteligentes e de fácil acesso não só à comunidade interna, mas principalmente para a externa. Se faz necessário que todos os dados relevantes de todas as IEES estejam igualmente publicados.</t>
  </si>
  <si>
    <t>Promover a sinergia territorial das ICTs com agentes privados e da sociedade civil para aprofundar a colaboração e coesão das ações em CT&amp;I em áreas estratégicas;;Investir em espaços públicos inteligentes, coworkins, laboratórios de pesquisa, centros tecnológicos, redes wi-fi públicas de alta performance;;Virtualização da infraestrutura de CT&amp;I;;Desenvolver mecanismos de compras públicas, encomendas tecnológicas, concursos de CT&amp;I;;Construir programas e ações setoriais de digitalização adequados às características específicas no domínio da agropecuária, indústria, turismo e do comércio, tendo em conta a sustentabilidade ambiental.</t>
  </si>
  <si>
    <t>A Inovação e o Empreendedorismo precisam ter cadeiras cativas e obrigatórias desde o ensino básico até o universitário.</t>
  </si>
  <si>
    <t>Contribuir para promoção, participação e apropriação do conhecimento científico, tecnológico e inovador pela população em geral;;Ampliar as oportunidades de inclusão social das parcelas mais vulneráveis da população paranaense por meio da CT&amp;I;;Promover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universidades;;Estimular a realização de atividades de popularização e divulgação da CT&amp;I em ações de inclusão social para fins de redução das desigualdades;</t>
  </si>
  <si>
    <t>Precisamos ter recurso no orçamento destinado às ações de proteção e transferências de tecnologia. A proteção em outros países é muito cara e as Agências de Inovação não têm recurso direcionado para isto.</t>
  </si>
  <si>
    <t>Fomentar à cooperação entre empresas, governo e instituições de ciência e tecnologia, em caráter regional, nacional e internacional;;Gerar novos modelos de gestão, de ensino, de pesquisa, de inovação e de cooperação e interação que projetem e executem ações de internacionalização;;Criação de novos modelos de interação internacional;</t>
  </si>
  <si>
    <t>Tornar as universidades paranaenses motores vitais da inovação;;Aperfeiçoar as práticas relativas à proteção da propriedade intelectual, sua divulgação e conexão com o setor produtivo;;Desenvolver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</si>
  <si>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A cadeira de Empreendedorismo e Inovação deveria ser transversal e obrigatória em todos os cursos de todas as IEES. O estado deveria ter um edital por ano, ao menos, para as Maratonas Empreendedoras das IEES. Com recursos, inclusive para premiação, nós temos como motivar os acadêmicos a se debruçarem em problemas apresentadas pelas empresas, com soluções inovadoras. Precisamos ter recursos anuais para a promoção de Hackathons, meetups, dentre outros eventos.</t>
  </si>
  <si>
    <t>Estimular a cultura empreendedora, em especial entre os jovens;;Criar programas para apoiar a transformação de ideias em projetos bem sucedidos e sustentáveis;;Conceder de subvenção financeira a projetos de PD&amp;I;;Financiar incubadoras e aceleradoras em empresas com base tecnológica;;Criar programas de empreendedorismo inovador que diminuam as brechas sociais, territoriais e de gênero.</t>
  </si>
  <si>
    <t>Estimular a inserção de pesquisadores em empresas privadas, através de programas de concessão de bolsas;;Elaborar programas de transformação digital para empresas;;Utilizar a encomenda tecnológica como mecanismo de resolução de desafios da administração pública;;Lançar prêmios tecnológicos para empresas sediadas no Estado;;Utilizar o poder de compra do Estado para estimular empresas inovadoras;</t>
  </si>
  <si>
    <t>Identificar os sistemas informatizados e apresentar um diagnóstico sobre os processos e as soluções tecnológicas utilizadas pela administração direta e indireta;;Capacitação de recursos humanos para a transformação digital;;Revisar processos de trabalho no âmbito da administração direta e indireta do Estado visando à simplificação e desburocratização da ação pública;;Aumentar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</si>
  <si>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Desenvolver instrumentos de apoio à internacionalização de startups e MPMEs inovadoras, criando uma mentalidade global e facilitando acesso a outros mercados;;Participação efetiva nas políticas nacionais de desenvolvimento econômico, científico, tecnológico e de inovação na implementação dos respectivos planos, programas e projetos de interesse estadual;;Criar produtos financeiros específicos para facilitar a fase de scale-up por meio do acesso a mercados internacionais;;Utilizar TICs nos processos estatais de certificação e documentação para internacionalização dos negócios;</t>
  </si>
  <si>
    <t>Acreditamos que o maior desafio é incluir no sistema educacional, desde o ensino básico, a relevância da inovação e do empreendedorismo para a ruptura do círculo vicioso da dependência de importação de inovação. A educação precisa ser o carro chefe, como fez a Coreia do Sul. Com educação de qualidade em todos os níveis e com professores que reconheçam a importância da inovação e do empreendedorismo como necessários para o desenvolvimento e crescimento econômico e social, o Estado do Paraná possa servir de modelo para os demais. Para cumprir as metas dos 17 ODS da Agenda 2030, teremos que priorizar a educação de qualidade, que começa na primeira infância.</t>
  </si>
  <si>
    <t>LUIZ EDUARDO DE ARAÚJO</t>
  </si>
  <si>
    <t>ASSESSOR TÉCNICO</t>
  </si>
  <si>
    <t>luizeduardo@uenp.edu.br</t>
  </si>
  <si>
    <t>605.654.629-20</t>
  </si>
  <si>
    <t>Conectar os stakeholders envolvidos com as demandas de pesquisa para que potencialize a objetividade das pesquisas</t>
  </si>
  <si>
    <t>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graduação;;Desenvolver nas escolas aptidões individuais para o empreendedorismo e para a pesquisa científica;;Tornar comum a utilização da capacidade técnico-científica instalada para a solução de problemas do Estado e da sociedade;;Promover a simplificação de procedimentos para gestão de projetos de ciência, tecnologia e inovação.</t>
  </si>
  <si>
    <t>Disseminar o conceito de inovação e processos criativos entre as instituições de ensino de todos os níveis do estado</t>
  </si>
  <si>
    <t>Desenvolver, implementar e manter um sistema de informações, comunicação e disseminação do conhecimento em ciência, tecnologia e inovação;;Qualificar de maneira continuada e valorizar os profissionais dedicados à gestão do Sistema Paranaense de CT&amp;I, inclusive os que atuam nos Núcleos de Inovação Tecnológica das ICTs públicas;;Conectar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inovação;;Implementar e fortalecer os Centros de Excelência em áreas estratégicas para o Estado.</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</si>
  <si>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replicadas;;Alinhar as políticas públicas de educação com as áreas estratégicas e os desafios estaduais e nacionais de CT&amp;I;;Promover a abordagem mais consistente dos conteúdos de ciências, tecnologia, engenharia e matemática na formação em todos os níveis;</t>
  </si>
  <si>
    <t>Separar a política de desenvolvimento cientifico e tecnológico da politica partidária o sentido de evitar a alocação de recursos em locais que visivelmente não reúnem condições para o desenvolvimento dessa area.</t>
  </si>
  <si>
    <t>Enfatizar ações e atividades que valorizem a criatividade, a experimentação, a interdisciplinaridade, a transdisciplinaridade e o empreendedorismo nas escolas e universidades;;Desenvolver metodologias de ensino não formais;;Apoiar o fortalecimento de espaços de divulgação científica e de inovação como centros e museus de ciências, de inovação, planetários, herbários e afins;;Financiar feiras de ciências nas escolas;;Desenvolver ações de comunicação pública da ciência e tecnologia com processos multimidiáticos e dialógicos com a população, incluindo audiências para além do público escolar;</t>
  </si>
  <si>
    <t>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educação;;Fomentar, manter e investir em equipamentos e infraestruturas necessários para liderar avanços científicos e tecnológicos de ponta;;Incentivar a aproximação do Sistema Estadual de CT&amp;I de sistemas internacionais de CT&amp;I;;Criar programa de bolsas de estudo no exterior para alunos e professores paranaenses;</t>
  </si>
  <si>
    <t>Fomentar o relacionamento entre pesquisadores de universidades e ICTs do Estado com empresas através de projetos e programas para solução de problemas, transferência de tecnologia, compartilhamento de recursos humanos e de laboratórios;;Desenvolver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</si>
  <si>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Estimular a cultura empreendedora, em especial entre os jovens;;Criar programas para apoiar a transformação de ideias em projetos bem sucedidos e sustentáveis;;Estimular e apoiar a constituição, consolidação e expansão de ambientes promotores de inovação nas suas dimensões ecossistemas de inovação e mecanismos de geração de empreendimentos;;Patrocinar políticas públicas que favorecem empreendimentos inovadores que gerem soluções para problemas ambientais;;Criar programas de empreendedorismo inovador que diminuam as brechas sociais, territoriais e de gênero.</t>
  </si>
  <si>
    <t>Expandir a utilização de TICs na prestação de serviços públicos do Estado;;Capacitação de recursos humanos para a transformação digital;;Revisar processos de trabalho no âmbito da administração direta e indireta do Estado visando à simplificação e desburocratização da ação pública;;Digitalizar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</si>
  <si>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Desenvolver instrumentos de apoio à internacionalização de startups e MPMEs inovadoras, criando uma mentalidade global e facilitando acesso a outros mercados;;Participação efetiva nas políticas nacionais de desenvolvimento econômico, científico, tecnológico e de inovação na implementação dos respectivos planos, programas e projetos de interesse estadual;;Criar produtos financeiros específicos para facilitar a fase de scale-up por meio do acesso a mercados internacionais;;Mapeamento de oportunidades de mercado em outros países;</t>
  </si>
  <si>
    <t>Baixo desempenho educacional de nossos alunos da educação básica. Derrubada das barreiras de preconceito a cultura do empreendedorismo e inovação nos meios acadêmicos de nossas instituições de ensino superior públicas.</t>
  </si>
  <si>
    <t>ANDRE LAZARIN GALLINA</t>
  </si>
  <si>
    <t>DOCENTE</t>
  </si>
  <si>
    <t>andregallina@unicentro.br</t>
  </si>
  <si>
    <t>044.421.109-80</t>
  </si>
  <si>
    <t>fortalecer as pesquisas com empresas do estado e fora do estado, através de editais específicos</t>
  </si>
  <si>
    <t>Desenvolver linhas de crédito voltadas ao avanço tecnológico e às inovações nas empresas e em outras organizações públicas e privadas no Estado do Paraná;;Conceder de subvenção financeira a projetos de PD&amp;I;;Atualizar a legislação para a garantia do compartilhamento de recursos humanos do Estado com empresas para realização de atividades de PD&amp;I;;Tratar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</si>
  <si>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Garantir a ampliação, regularidade e perenidade dos financiamentos e investimentos em CT&amp;I;;Regulamentar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t>
  </si>
  <si>
    <t>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CT&amp;I;;Formar recursos humanos nas áreas de ciência, pesquisa, tecnologia e inovação, inclusive por meio de apoio às atividades de extensão.</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</si>
  <si>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afins;;Financiar feiras de ciências nas escolas;;Estimular a realização de atividades de popularização e divulgação da CT&amp;I em ações de inclusão social para fins de redução das desigualdades;</t>
  </si>
  <si>
    <t>Ampliar e fortalecer a internacionalização no ensino e pesquisa em CT&amp;I;;Fomentar à cooperação entre empresas, governo e instituições de ciência e tecnologia, em caráter regional, nacional e internacional;;Fomentar, manter e investir em equipamentos e infraestruturas necessários para liderar avanços científicos e tecnológicos de ponta;;Ampliar o conhecimento dos resultados e impactos de ações e políticas de ecossistemas maduros de interação da tríplice hélice e de investimentos em pessoas e programas de CT&amp;I;;Criar programa de bolsas de estudo no exterior para alunos e professores paranaenses;</t>
  </si>
  <si>
    <t>Estimular a cultura empreendedora, em especial entre os jovens;;Criar programas para apoiar a transformação de ideias em projetos bem sucedidos e sustentáveis;;Conceder de subvenção financeira a projetos de PD&amp;I;;Capacitação de recursos humanos para a inovação;;Financiar incubadoras e aceleradoras em empresas com base tecnológica;</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</si>
  <si>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empresarial;;Utilizar a encomenda tecnológica como mecanismo de resolução de desafios da administração pública;;Prever investimentos em pesquisa, desenvolvimento e inovação em contratos de concessão de serviços públicos e regulações setoriais.</t>
  </si>
  <si>
    <t>Expandir a utilização de TICs na prestação de serviços públicos do Estado;;Capacitação de recursos humanos para a transformação digital;;Revisar processos de trabalho no âmbito da administração direta e indireta do Estado visando à simplificação e desburocratização da ação pública;;Aumentar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</si>
  <si>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Participação efetiva nas políticas nacionais de desenvolvimento econômico, científico, tecnológico e de inovação na implementação dos respectivos planos, programas e projetos de interesse estadual;;Mapeamento de oportunidades de mercado em outros países;</t>
  </si>
  <si>
    <t>Fomentar (bolsas, custeio e capital) parcerias com empresas de fora do estado, mas que desenvolvem ou querem comprar tecnologias desenvolvidas por universidades do estado do Paraná</t>
  </si>
  <si>
    <t>Inserir em todos os níveis da educação pública e particular do Paraná disciplinas teóricas e práticas relacionada a inovação, ciências e empreendedorismo.</t>
  </si>
  <si>
    <t>Rosely Cândida Sobral</t>
  </si>
  <si>
    <t>professora/coordenadora de curso</t>
  </si>
  <si>
    <t>rosely.sobral@unioeste.br</t>
  </si>
  <si>
    <t>793.555.019-00</t>
  </si>
  <si>
    <t>Promover mais editais de pesquisas para que os professores/pesquisadores consigam contribuir efetivamente, com alunos bolsistas mas também valorizando o potencial do pesquisador.</t>
  </si>
  <si>
    <t>Apoiar a cooperação entre empresas, governo e instituições de ciência e tecnologia, em caráter regional, nacional e internacional;;Impulsionar a inovação disruptiva;;Criar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sociedade;;Promover a simplificação de procedimentos para gestão de projetos de ciência, tecnologia e inovação.</t>
  </si>
  <si>
    <t>ampliar as áreas de atendimento dos editais, não esquecendo da área da educação (licenciaturas) e ações voltadas ao ensino superior e seus grupos de pesquisa.</t>
  </si>
  <si>
    <t>Contribuir para promoção, participação e apropriação do conhecimento científico, tecnológico e inovador pela população em geral;;Ampliar as oportunidades de inclusão social das parcelas mais vulneráveis da população paranaense por meio da CT&amp;I;;Estimular a realização de atividades de popularização e divulgação da CT&amp;I em ações de inclusão social para fins de redução das desigualdades;;Estimular a participação de grupos de áreas urbanas e periferias, áreas rurais, comunidades tradicionais, pessoas com deficiência, idosos, entre outros, em atividades de CT&amp;I;;Apoiar ações para a formação de quadros para atuação em popularização e divulgação da CT&amp;I (técnico, gestão e pesquisa);</t>
  </si>
  <si>
    <t>Valorizar o professor pesquisador com projetos em parceria com o setor produtivo empresarial, de forma a ampliar a área de atuação da universidade, seja com alunos bolsistas, incluindo uma bolsa justa para o pesquisador que se dedica.</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</si>
  <si>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laboratórios;;Estruturar os Núcleos de Inovação Tecnológica/Agências de Inovação das IEES para atenderem as atribuições da</t>
  </si>
  <si>
    <t>Estimular a cultura empreendedora, em especial entre os jovens;;Criar programas para apoiar a transformação de ideias em projetos bem sucedidos e sustentáveis;;Capacitação de recursos humanos para a inovação;;Desenvolver programas de fomento à inovação e ao empreendedorismo com foco na redução das desigualdades regionais e respeitadas as vocações das regiões paranaenses;;Atrair instrumentos de fomento e crédito para atividades que envolvam empreendedorismo inovador;</t>
  </si>
  <si>
    <t>NICOLAS LAZZARETTI BERHORST</t>
  </si>
  <si>
    <t>Gerente</t>
  </si>
  <si>
    <t>nicberhorst@gmail.com</t>
  </si>
  <si>
    <t>063.455.319-44</t>
  </si>
  <si>
    <t>Focar em P&amp;D+I com estratégia de mercado no setor de energias renováveis, como foco na cadeia do biogás (biometano, hidrogênio, biofertilizantes)</t>
  </si>
  <si>
    <t>Apoiar a cooperação entre empresas, governo e instituições de ciência e tecnologia, em caráter regional, nacional e internacional;;Promover políticas setoriais de PD&amp;I por meio de ações orientadas para objetivos estratégicos;;Realizar uma gestão da CT&amp;I orientada à avaliação de resultados;;Tratar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</si>
  <si>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Garantir a ampliação, regularidade e perenidade dos financiamentos e investimentos em CT&amp;I;;Criar incentivos econômicos, financeiros, fiscais e outros para a inclusão de empresas em ambientes promotores de inovação;;Implementar e fortalecer os Centros de Excelência em áreas estratégicas para o Estado.</t>
  </si>
  <si>
    <t>Desenvolver P&amp;D dentro das universidades com capital privado 
Desenvolver P&amp;D para resolver problemas e ajudar empresas em suas estratégias de sustentabilidade</t>
  </si>
  <si>
    <t>P&amp;D com capital privado para solucionar problemas de mercado</t>
  </si>
  <si>
    <t>Apoiar ao avanço tecnológico e às inovações nas empresas e outras organizações públicas e privadas no Estado do Paraná;;Conceder de subvenção financeira a projetos de PD&amp;I;;Capacitação de recursos humanos para a inovação;;Fomentar o capital empreendedor em projetos de CT&amp;I no Paraná;</t>
  </si>
  <si>
    <t>Financiar P&amp;D das empresas junto a universidades e ICTs para resolver problemas de mercado</t>
  </si>
  <si>
    <t>Digitalização total</t>
  </si>
  <si>
    <t>Isenção de tributos de importação para P&amp;D</t>
  </si>
  <si>
    <t>No ambiente da universidade, ao meu ver o maior desafio é que a meta é publicar, independente do que seja publicado. Poucas pesquisas em universidades buscam resolver problemas de empresas. Para acelerar a economia, os resultados de pesquisa precisam ter aplicação prática. Proporcionar mais ICTs e P&amp;D+I com universidades com capital privado é um caminho para isso. Focar nas energias renováveis e fomentar cadeia de valor paranense.</t>
  </si>
  <si>
    <t>Newton Spolaôr</t>
  </si>
  <si>
    <t>newtonspolaor@gmail.com</t>
  </si>
  <si>
    <t>056.881.649-80</t>
  </si>
  <si>
    <t>Abrir chamadas para financiamento de projetos que promovam a saúde e o bem-estar (3o ODS) e que incluam como parceiro instituição pública ou privada de saúde. No caso de instituição privada, deve-se ter uma contrapartida da empresa em benefício da sociedade. Essas chamadas devem contemplar tanto pesquisadores homens quanto mulheres. Além disso, esses projetos devem indicar como vão colaborar para um mundo sustentável.</t>
  </si>
  <si>
    <t>Desenvolver linhas de crédito voltadas ao avanço tecnológico e às inovações nas empresas e em outras organizações públicas e privadas no Estado do Paraná;;Promover políticas setoriais de PD&amp;I por meio de ações orientadas para objetivos estratégicos;;Tratar com prioridade a pesquisa científica básica e aplicada, tendo em vista o bem público e o progresso da ciência, da tecnologia e da inovação e o desenvolvimento econômico e social sustentável do Estado;;Criar um sistema digital que conecte recursos humanos, capacidade instalada, especialidades dos pesquisadores e Institutos de Pesquisas e Inovação às demandas sociais e de mercado;</t>
  </si>
  <si>
    <t>Promover a inserção de graduandos, pós-graduandos e servidores-técnicos administrativos, homens e mulheres, em empresas públicas e privadas, visando melhorar a experiência deles e contribuir para um ambiente de negócio inclusivo conforme ODS 5. Além disso, quando as empresas são públicas, se observa um aspecto sustentável porque parte dos recursos investidos na formação dos alunos acaba voltando à sociedade por meio das horas em que essas pessoas vão trabalhar dentro dessas instituições.</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</si>
  <si>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públicas;;Ampliar, diversificar e consolidar a capacidade de pesquisa básica no Estado;;Formar recursos humanos nas áreas de ciência, pesquisa, tecnologia e inovação, inclusive por meio de apoio às atividades de extensão.</t>
  </si>
  <si>
    <t>Financiar projetos que visam digitalizar documentos físicos em cenários em que a transformação digital ainda não foi atingida, visando sustentabilidade com a redução no uso de papel. Homens e mulheres devem ser contemplados de acordo com o 5o ODS</t>
  </si>
  <si>
    <t>Identificar os sistemas informatizados e apresentar um diagnóstico sobre os processos e as soluções tecnológicas utilizadas pela administração direta e indireta;;Revisar processos de trabalho no âmbito da administração direta e indireta do Estado visando à simplificação e desburocratização da ação pública;;Digitalizar serviços públicos visando o menor tempo para o atendimento e a melhoria da qualidade de vida dos cidadãos;;Aumentar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</si>
  <si>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Aumentar a integração entre instituições de pesquisa, especialmente universidades, com empresas públicas e privadas. É necessário tanto capacitar e preparar integrantes das instituições para enxergar oportunidades, quanto motivar representantes de empresas para entender benefícios que a inovação pode trazer para seus negócios</t>
  </si>
  <si>
    <t>Anisio Lasievicz</t>
  </si>
  <si>
    <t>Região Metropolitana de Curitiba</t>
  </si>
  <si>
    <t>anisio@parquedaciencia.pr.gov.br</t>
  </si>
  <si>
    <t>032.599.989-93</t>
  </si>
  <si>
    <t>Desenvolver linhas de crédito voltadas ao avanço tecnológico e às inovações nas empresas e em outras organizações públicas e privadas no Estado do Paraná;;Conceder de subvenção financeira a projetos de PD&amp;I;;Apoiar as atividades de PD&amp;I e a inserção de pesquisadores nas empresas e no governo;;Tratar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</si>
  <si>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Desenvolver, implementar e manter um sistema de informações, comunicação e disseminação do conhecimento em ciência, tecnologia e inovação;;Garantir a ampliação, regularidade e perenidade dos financiamentos e investimentos em CT&amp;I;;Estimular a implantação de laboratórios multiusuários;;Definir estratégias para estímulo da constituição, expansão e internacionalização de redes temáticas de pesquisa com trilhas para sua destinação econômica;;Facilitar a transferência de conhecimento por meio de ações que eliminem as barreiras existentes entre os diferentes atores nas esferas pública e privada, com consequente ampliação da divulgação e comunicação da PD&amp;I junto à sociedade;</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</si>
  <si>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amparo;;Inserir a educação básica no Sistema Estadual de CT&amp;I e considerar seus atores como operadores de CT&amp;I;;Formar recursos humanos nas áreas de ciência, pesquisa, tecnologia e inovação, inclusive por meio de apoio às atividades de extensão.</t>
  </si>
  <si>
    <t>Fomentar, manter e investir em equipamentos e infraestruturas necessários para liderar avanços científicos e tecnológicos de ponta;;Promover a sinergia territorial das ICTs com agentes privados e da sociedade civil para aprofundar a colaboração e coesão das ações em CT&amp;I em áreas estratégicas;;Virtualização da infraestrutura de CT&amp;I;;Desenvolver mecanismos de compras públicas, encomendas tecnológicas, concursos de CT&amp;I;;Construir programas e ações setoriais de digitalização adequados às características específicas no domínio da agropecuária, indústria, turismo e do comércio, tendo em conta a sustentabilidade ambiental.</t>
  </si>
  <si>
    <t>Instalar uma política de educação/divulgação científica que seja capilarizada pela maior fração do território possível, facultando ações de atração de jovens para carreiras científicas; fomento a museus e centros de ciência, clubes, atividades de extensão em educação científica nas IES, formação de professores na rede de educação básica nas áreas de STEM, eletrônica, prototipagem, eletrônica, ciências biológicas entre outras.</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</si>
  <si>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afins;;Financiar feiras de ciências nas escolas;;Estabelecer parcerias em atividades de popularização e divulgação da CT&amp;I com órgãos públicos, entidades de CT&amp;I, empresas, universidades e instituições de pesquisa, entre outras;</t>
  </si>
  <si>
    <t>Ampliar e fortalecer a internacionalização no ensino e pesquisa em CT&amp;I;;Induzir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educação;;Ampliar o conhecimento dos resultados e impactos de ações e políticas de ecossistemas maduros de interação da tríplice hélice e de investimentos em pessoas e programas de CT&amp;I;;Apoiar de todas as formas admitidas a participação de pesquisadores paranaenses em redes de pesquisa internacionais;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</si>
  <si>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estadual;;Criar incentivos para que as IEES se integrem e executem programas, projetos e ações voltadas para a população com vistas a emancipação social e a integração regional solidária em articulação com a formação científica e pedagógica de seus estudantes;;Estruturar os Núcleos de Inovação Tecnológica/Agências de Inovação das IEES para atenderem as atribuições da</t>
  </si>
  <si>
    <t>Apoiar ao avanço tecnológico e às inovações nas empresas e outras organizações públicas e privadas no Estado do Paraná;;Estimular e apoiar a constituição, consolidação e expansão de ambientes promotores de inovação nas suas dimensões ecossistemas de inovação e mecanismos de geração de empreendimentos;;Fomentar o capital empreendedor em projetos de CT&amp;I no Paraná;;Expandir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t>
  </si>
  <si>
    <t>Identificar os sistemas informatizados e apresentar um diagnóstico sobre os processos e as soluções tecnológicas utilizadas pela administração direta e indireta;;Expandir a utilização de TICs na prestação de serviços públicos do Estado;;Digitalizar serviços públicos visando o menor tempo para o atendimento e a melhoria da qualidade de vida dos cidadãos;;Aumentar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</si>
  <si>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Regularidade de Investimentos e/ou de subsídios financeiros por meio de bolsas, recursos para equipamentos e consumo (pode ser feito através de chamadas públicas temáticas);
Burocracia na gestão dos recursos (lei de licitações, produção de documentos, tais como os ETP's que tomam tempo e muitas vezes o pesquisador ou proponente não tem familiaridade);
Articulação entre os atores (universidades, órgãos públicos, educação básica, agências de fomento, entre outros).</t>
  </si>
  <si>
    <t>Monica Candeo Iurk</t>
  </si>
  <si>
    <t>Assessora</t>
  </si>
  <si>
    <t>monica.iurk@seti.pr.gov.br</t>
  </si>
  <si>
    <t>014.459.279-77</t>
  </si>
  <si>
    <t>Realização de feiras e eventos para divulgação científica e articulação entre os diferentes setores para conhecer as demandas de mercado e o potencial das investigações nas universidades e centros de pesquisa.</t>
  </si>
  <si>
    <t>Apoiar a cooperação entre empresas, governo e instituições de ciência e tecnologia, em caráter regional, nacional e internacional;;Apoiar as atividades de PD&amp;I e a inserção de pesquisadores nas empresas e no governo;;Desenvolver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</si>
  <si>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PD&amp;I;;Realizar ações de compliance e integridade entre os órgãos do Estado para a aplicação do Marco Legal de Ciência, Tecnologia e Inovação;;Estimular a implantação de laboratórios multiusuários;;Implementar e fortalecer os Centros de Excelência em áreas estratégicas para o Estado.</t>
  </si>
  <si>
    <t>Realizar concursos de invenções e regulamentar o investimento de capital semente estatal como forma de apoio ao empreendedorismo inovador de alto impacto;;Inserir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</si>
  <si>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Fomentar, manter e investir em equipamentos e infraestruturas necessários para liderar avanços científicos e tecnológicos de ponta;;Promover a sinergia territorial das ICTs com agentes privados e da sociedade civil para aprofundar a colaboração e coesão das ações em CT&amp;I em áreas estratégicas;;Virtualização da infraestrutura de CT&amp;I;;Desenvolver mecanismos de compras públicas, encomendas tecnológicas, concursos de CT&amp;I;</t>
  </si>
  <si>
    <t>Realização de feiras e eventos para divulgação científica</t>
  </si>
  <si>
    <t>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afins;;Trazer para o Estado mostras itinerantes com assuntos pertinentes à popularização da CT&amp;I;;Desenvolver ações de comunicação pública da ciência e tecnologia com processos multimidiáticos e dialógicos com a população, incluindo audiências para além do público escolar;;Apoiar o fortalecimento de meios de comunicação pública da ciência como portais, canais de vídeos, sites, jornais e projetos desenvolvidos no âmbito das ICTs.</t>
  </si>
  <si>
    <t>Fomentar a utilização de práticas educacionais que estimulem a cultura da internacionalização do conhecimento, incorporando técnicas e práticas de excelência em todos os níveis de educação;;Incentivar a aproximação do Sistema Estadual de CT&amp;I de sistemas internacionais de CT&amp;I;;Elaborar manuais, cartilhas e instrumentos similares para orientar as ações internacionais dos órgãos e das entidades da Administração Pública Estadual no que tange à celebração de protocolos, convênios e contratos internacionais;;Criar programa de bolsas de estudo no exterior para alunos e professores paranaenses;</t>
  </si>
  <si>
    <t>Apoiar ao avanço tecnológico e às inovações nas empresas e outras organizações públicas e privadas no Estado do Paraná;;Capacitação de recursos humanos para a inovação;;Estabelecer um conjunto de programas e ações escaláveis para adigitalização básica de MPMEs no Estado do Paraná;;Criar programas de empreendedorismo inovador que diminuam as brechas sociais, territoriais e de gênero.</t>
  </si>
  <si>
    <t>Elaborar cartilhas explicativas dos instrumentos de incentivo público à atividade empresarial, facilitando o acesso às informações e aumentando o número de empresas beneficiadas;;Utilizar a encomenda tecnológica como mecanismo de resolução de desafios da administração pública;;Lançar prêmios tecnológicos para empresas sediadas no Estado;;Prever investimentos em pesquisa, desenvolvimento e inovação em contratos de concessão de serviços públicos e regulações setoriais.</t>
  </si>
  <si>
    <t>A transformação do que é produzido nas pesquisas nas universidades e centros de pesquisa em produtos e serviços comerciais, assim como o incentivo à ciência em escolas básicas.</t>
  </si>
  <si>
    <t>SILVIA PEDROSO MELEGARI</t>
  </si>
  <si>
    <t>LITORAL</t>
  </si>
  <si>
    <t>PROFESSOR DE MAGISTERIO SUPERIOR</t>
  </si>
  <si>
    <t>silvia.melegari@ufpr.br</t>
  </si>
  <si>
    <t>030.233.799-71</t>
  </si>
  <si>
    <t>FOMENTAR PROJETOS QUE PRIORIZEM O DESENVOLVIMENTO SUSTENTÁVEL VOLTADO PARA O OCEANO LIMPO E RESILIENTE (Objetivo 14. Vida na Água)
IMPULSIONAR PROJETOS COM TECNOLOGIAS DE SISTEMAS DECENTRALIZADOS DE TRATAMENTO DE ESGOTO PARA AREAS RURAIS E ISOLADAS (Objetivo 6. Água Potável e Saneamento, E Objetivo 14. Vida na Água)</t>
  </si>
  <si>
    <t>Conceder de subvenção financeira a projetos de PD&amp;I;;Apoiar as atividades de PD&amp;I e a inserção de pesquisadores nas empresas e no governo;;Tratar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</si>
  <si>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Regulamentar as modalidades de fomento previstas na &lt;a href="https://www.legislacao.pr.gov.br/legislacao/pesquisarAto.do?action=exibir&amp;codAto=246931&amp;indice=1&amp;totalRegistros=1&amp;dt=4.3.2023.12.38.45.717" target="_blank"&gt;Lei de Inovação&lt;/a&gt;;;Estimular a implantação de laboratórios multiusuários;;Estimular a inovação no setor público e privado, a constituição e a manutenção de parques, os arranjos Produtivos Locais (APLs), os polos e arranjos tecnológicos, os distritos industriais e os demais ambientes promotores da inovação;;Harmonizar as práticas e a legislação relativas à CT&amp;I;;Promover a implementação do Marco Legal de CT&amp;I;</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</si>
  <si>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replicadas;;Formar recursos humanos nas áreas de ciência, pesquisa, tecnologia e inovação, inclusive por meio de apoio às atividades de extensão.</t>
  </si>
  <si>
    <t>Promover a melhoria e a atualização das práticas de divulgação de CT&amp;I, afim de contribuir por meio da educação não formal com o ensino de ciências;;Financiar feiras de ciências nas escolas;;Estabelecer conexões interdisciplinares e pluriversidade de saberes;;Estimular a participação de jovens, em especial meninas, em atividades de CT&amp;I;;Respeitar e valorizar os conhecimentos populares e tradicionais em as relações com CT&amp;I;</t>
  </si>
  <si>
    <t>Ampliar e fortalecer a internacionalização no ensino e pesquisa em CT&amp;I;;Criação de novos modelos de interação internacional;;Possibilitar gestores e pesquisadores vivenciar novas experiências de interação e desenvolvimento, apropriando-se de visões mais amplas e sem fronteiras, para melhores tomadas de decisão em investimentos futuros em suas organizações;;Atrair pesquisadores estrangeiros com programas de desenvolvimento conjunto;;Criar programa de bolsas de estudo no exterior para alunos e professores paranaenses;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</si>
  <si>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atores;;Capacitar professores e pós-graduandos em temas de propriedade intelectual, transferência de tecnologia, parcerias para desenvolvimento de produtos ou processos inovadores, empreendedorismo inovador com base científica;</t>
  </si>
  <si>
    <t>Apoiar ao avanço tecnológico e às inovações nas empresas e outras organizações públicas e privadas no Estado do Paraná;;Conceder de subvenção financeira a projetos de PD&amp;I;;Capacitação de recursos humanos para a inovação;;Criar programas de empreendedorismo inovador que diminuam as brechas sociais, territoriais e de gênero.</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</si>
  <si>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t>
  </si>
  <si>
    <t>Identificar os sistemas informatizados e apresentar um diagnóstico sobre os processos e as soluções tecnológicas utilizadas pela administração direta e indireta;;Expandir a utilização de TICs na prestação de serviços públicos do Estado;;Aprimorar a oferta de bens e serviços à sociedade através da transformação digital;;Digitalizar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</si>
  <si>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Elder Lopes Barboza</t>
  </si>
  <si>
    <t>Professor do Magistério Superior</t>
  </si>
  <si>
    <t>elder.barboza@ufpr.br</t>
  </si>
  <si>
    <t>006.347.161-23</t>
  </si>
  <si>
    <t>Incentivar a pesquisa aplicada no campo da gestão de documentos e informação, com foco em soluções práticas para otimizar processos e promover a transparência.
Financiar pesquisas e projetos que busquem desenvolver tecnologias inovadoras para a gestão eficiente de documentos e informações, incluindo sistemas digitais, blockchain e inteligência artificial.
Investir em programas de capacitação e treinamento para profissionais na área de gestão documental, promovendo o uso efetivo das tecnologias disponíveis e boas práticas de arquivamento.
Criar incentivos fiscais para empresas que desenvolvam soluções inovadoras na gestão de documentos e informação, estimulando a participação do setor privado na promoção de práticas sustentáveis.
Desenvolver e implementar sistemas integrados de gestão de documentos que facilitem a colaboração entre diferentes setores, promovendo a eficiência e a eficácia na tomada de decisões.</t>
  </si>
  <si>
    <t>Facilitar e incentivar a formação de parcerias estratégicas entre instituições acadêmicas e empresas, promovendo a colaboração em projetos de pesquisa e desenvolvimento na área de gestão de documentos.
Criar programas de residência empresarial que permitam a interação direta entre pesquisadores acadêmicos e profissionais do setor empresarial, facilitando a transferência de conhecimento e experiência.
Estabelecer centros de inovação conjunta, onde acadêmicos e profissionais do setor produtivo podem trabalhar lado a lado em projetos específicos relacionados à gestão de documentos e informação.
Estabelecer programas de estágio e intercâmbio que permitam que estudantes e pesquisadores acadêmicos ganhem experiência prática no ambiente empresarial, e vice-versa.
Colaborar na criação de cursos e treinamentos voltados para as necessidades específicas do setor empresarial em relação à gestão de documentos e informação, garantindo uma força de trabalho qualificada.</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</si>
  <si>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laboratórios;;Desenvolver um programa de doutores empreendedores, incentivando que doutorandos transformem ideias inovadoras em empreendimentos sustentáveis, de forma a levar conhecimento e tecnologias geradas nas universidades e centros de pesquisa para o mercado;</t>
  </si>
  <si>
    <t>Ricardo Henrique Abrahams</t>
  </si>
  <si>
    <t>Coordenador de Integração Institucional</t>
  </si>
  <si>
    <t>ricardohenriquea@gmail.com</t>
  </si>
  <si>
    <t>763.863.259-15</t>
  </si>
  <si>
    <t>Conceder de subvenção financeira a projetos de PD&amp;I;;Apoiar a cooperação entre empresas, governo e instituições de ciência e tecnologia, em caráter regional, nacional e internacional;;Atualizar a legislação para a garantia do compartilhamento de recursos humanos do Estado com empresas para realização de atividades de PD&amp;I;;Desenvolver nas escolas aptidões individuais para o empreendedorismo e para a pesquisa científica;;Tornar comum a utilização da capacidade técnico-científica instalada para a solução de problemas do Estado e da sociedade;</t>
  </si>
  <si>
    <t>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Inovação&lt;/a&gt;;;Conectar pesquisadores, linhas de pesquisa, empresas, necessidades públicas e privadas no desenho de soluções inovadoras;</t>
  </si>
  <si>
    <t>Fortalecer a cooperação com órgãos e entidades públicos e com entidades privadas, inclusive para o compartilhamento de recursos humanos especializados e a capacidade instalada, para a execução de projetos de PD&amp;I;;Promover a abordagem mais consistente dos conteúdos de ciências, tecnologia, engenharia e matemática na formação em todos os níveis;;Inserir a educação básica no Sistema Estadual de CT&amp;I e considerar seus atores como operadores de CT&amp;I;</t>
  </si>
  <si>
    <t>Promover a sinergia territorial das ICTs com agentes privados e da sociedade civil para aprofundar a colaboração e coesão das ações em CT&amp;I em áreas estratégicas;;Construir programas e ações setoriais de digitalização adequados às características específicas no domínio da agropecuária, indústria, turismo e do comércio, tendo em conta a sustentabilidade ambiental.</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</si>
  <si>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universidades;;Estabelecer conexões interdisciplinares e pluriversidade de saberes;;Estabelecer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t>
  </si>
  <si>
    <t>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t>
  </si>
  <si>
    <t>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estadual;;Aperfeiçoar as práticas relativas à proteção da propriedade intelectual, sua divulgação e conexão com o setor produtivo;</t>
  </si>
  <si>
    <t>Estimular a cultura empreendedora, em especial entre os jovens;;Criar programas para apoiar a transformação de ideias em projetos bem sucedidos e sustentáveis;;Conceder de subvenção financeira a projetos de PD&amp;I;;Desenvolver programas de fomento à inovação e ao empreendedorismo com foco na redução das desigualdades regionais e respeitadas as vocações das regiões paranaenses;;Financiar incubadoras e aceleradoras em empresas com base tecnológica;</t>
  </si>
  <si>
    <t>Conceder benefícios financeiros para iniciativas de inovação nas empresas, reembolsáveis e não reembolsáveis;;Elaborar programas de transformação digital para empresas;</t>
  </si>
  <si>
    <t>Manoela silveira dos santos</t>
  </si>
  <si>
    <t>manoela.santos@unioeste.br</t>
  </si>
  <si>
    <t>033.999.799-08</t>
  </si>
  <si>
    <t>Abrir editais de pesquisa com foco no desenvolvimento social e sustentável, não só para as área de exatas e engenharias, mas também para as áreas de ciências sociais aplicadas que voltam seus estudos para entender as organizações, ecossistemas e cidades.</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</si>
  <si>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internacional;;Apoiar as atividades de PD&amp;I e a inserção de pesquisadores nas empresas e no governo;;Tratar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</si>
  <si>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Valorização da Universidade Pública como promotora de conhecimento e inovação. ;Promoção da carreira docente no ensino superior, valorizando os professores que são pesquisadores e desenvolvem pesquisa nas pós-graduações. ;Financiamento para pesquisa destinadas as IES públicas estaduais.</t>
  </si>
  <si>
    <t>Divulgar e se inserir nos ecossistemas de inovação já existentes. 
Integrar os sistema às universidades públicas que desenvolvem a maior parte das pesquisas no estado.</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</si>
  <si>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PD&amp;I;;Conectar pesquisadores, linhas de pesquisa, empresas, necessidades públicas e privadas no desenho de soluções inovadoras;;Apoiar as atividades de PD&amp;I e a inserção de pesquisadores nas empresas e no governo;;Desenvolver o sistema de parques tecnológicos e ambientes de inovação do Estado;</t>
  </si>
  <si>
    <t>Valorizar a carreira docente.;Investir nos cursos de pós-gradução das IES estaduais</t>
  </si>
  <si>
    <t>Fortalecer as Instituições de Ensino Superior Públicas Estaduais.
Apoiar os programas de pós-graduação das IES estaduais</t>
  </si>
  <si>
    <t>Fortalecer as Instituições de Ensino Superior Públicas Estaduais. ;Apoiar os programas de pós-graduação das IES estaduais</t>
  </si>
  <si>
    <t>Investir na infraestrutura das universidades.</t>
  </si>
  <si>
    <t>Criar uma comunicação mais clara e abrangente com os stakholders.</t>
  </si>
  <si>
    <t>Contribuir para promoção, participação e apropriação do conhecimento científico, tecnológico e inovador pela população em geral;;Estimular a participação de jovens, em especial meninas, em atividades de CT&amp;I;;Apoiar ações para a formação de quadros para atuação em popularização e divulgação da CT&amp;I (técnico, gestão e pesquisa);;Promover a interação entre a ciência, a cultura e a arte, com valorização dos aspectos humanísticos e da história da ciência;;Apoiar o fortalecimento de meios de comunicação pública da ciência como portais, canais de vídeos, sites, jornais e projetos desenvolvidos no âmbito das ICTs.</t>
  </si>
  <si>
    <t>Apoiar e divulgar as pesquisas realizadas pelas IES</t>
  </si>
  <si>
    <t>Fomentar a visibilidade da pesquisa e da produção de conhecimento e de inovação de pesquisadores paranaenses, seja por meio de publicações em revistas de impacto internacional e (ou) por meio da projeção e impacto nos rankings internacionais;;Fomentar, manter e investir em equipamentos e infraestruturas necessários para liderar avanços científicos e tecnológicos de ponta;;Apoiar a internacionalização de instituições públicas e privadas paranaenses que atuam na área de CT&amp;I;;Apoiar a produção científica paranaense indexada em publicações internacionais;;Criar programa de bolsas de estudo no exterior para alunos e professores paranaenses;</t>
  </si>
  <si>
    <t>Promover ações para reter os pesquisadores parenaensses nas universidades estaduais. ;Linhas com bolsas para pós-doutrado para pesquisadores das instituições públicas estaduais. ;Bolsas para doutorado sanduíche.</t>
  </si>
  <si>
    <t>Promover encontros e eventos para aproximar esses dois públicos.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</si>
  <si>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</si>
  <si>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Investir nas IES públicas estaduais;Valorizar a carreira de docente pesquisador nas IES públicas estaduais, em especial os que trabalham nas pós-graduações.</t>
  </si>
  <si>
    <t>Capacitação de recursos humanos para a inovação;;Desenvolver programas de fomento à inovação e ao empreendedorismo com foco na redução das desigualdades regionais e respeitadas as vocações das regiões paranaenses;;Atualizar e aperfeiçoar os instrumentos de fomento e crédito para atividades que envolvam o empreendedorismo inovador;;Financiar incubadoras e aceleradoras em empresas com base tecnológica;</t>
  </si>
  <si>
    <t>Patrocinar eventos de inovação.</t>
  </si>
  <si>
    <t>Estimular a inserção de pesquisadores em empresas privadas, através de programas de concessão de bolsas;;Qualificar profissionais especializados para atuarem na área de execução de projetos de inovação no ambiente empresarial;;Utilizar o poder de compra do Estado para estimular empresas inovadoras;;Prever investimentos em pesquisa, desenvolvimento e inovação em contratos de concessão de serviços públicos e regulações setoriais.</t>
  </si>
  <si>
    <t>Identificar os sistemas informatizados e apresentar um diagnóstico sobre os processos e as soluções tecnológicas utilizadas pela administração direta e indireta;;Expandir a utilização de TICs na prestação de serviços públicos do Estado;;Revisar processos de trabalho no âmbito da administração direta e indireta do Estado visando à simplificação e desburocratização da ação pública;;Aprimorar a oferta de bens e serviços à sociedade através da transformação digital;</t>
  </si>
  <si>
    <t>Liberar editais de financiamento de eventos voltados à inovação e à sustentabilidade.</t>
  </si>
  <si>
    <t>Erika Harumi Akashi</t>
  </si>
  <si>
    <t>Estudante</t>
  </si>
  <si>
    <t>erikaharumi8@gmail.com</t>
  </si>
  <si>
    <t>116.255.259-07</t>
  </si>
  <si>
    <t>Fomento, desburocratização de processos.</t>
  </si>
  <si>
    <t>Desenvolver linhas de crédito voltadas ao avanço tecnológico e às inovações nas empresas e em outras organizações públicas e privadas no Estado do Paraná;;Conceder de subvenção financeira a projetos de PD&amp;I;;Apoiar as atividades de PD&amp;I e a inserção de pesquisadores nas empresas e no governo;;Tratar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</si>
  <si>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Garantir estabilidade dos programas de fomento, vínculos e capacitação de funcionários.</t>
  </si>
  <si>
    <t>Garantir a ampliação, regularidade e perenidade dos financiamentos e investimentos em CT&amp;I;;Utilizar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t>
  </si>
  <si>
    <t>Melhor estruturação dos programas de fomento voltados para a área. Maior investimento em novos programas e programas já existentes para PD&amp;I</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</si>
  <si>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públicas;;Promover a abordagem mais consistente dos conteúdos de ciências, tecnologia, engenharia e matemática na formação em todos os níveis;;Ampliar, diversificar e consolidar a capacidade de pesquisa básica no Estado;;Formar recursos humanos nas áreas de ciência, pesquisa, tecnologia e inovação, inclusive por meio de apoio às atividades de extensão.</t>
  </si>
  <si>
    <t>Fomentar, manter e investir em equipamentos e infraestruturas necessários para liderar avanços científicos e tecnológicos de ponta;;Desenvolver mecanismos de compras públicas, encomendas tecnológicas, concursos de CT&amp;I;</t>
  </si>
  <si>
    <t>Estimular a participação de jovens, em especial meninas, em atividades de CT&amp;I;;Apoiar ações para a formação de quadros para atuação em popularização e divulgação da CT&amp;I (técnico, gestão e pesquisa);;Apoiar ações para a realização de pesquisas sobre popularização e divulgação da CT&amp;I e de Ciência Cidadã a fim de fortalecer a área e subsidiar a tomada de decisão;;Estabelecer parcerias em atividades de popularização e divulgação da CT&amp;I com órgãos públicos, entidades de CT&amp;I, empresas, universidades e instituições de pesquisa, entre outras;</t>
  </si>
  <si>
    <t>Estimular a constituição, a expansão e a internacionalização de redes temáticas e interdisciplinares de pesquisa;;Fomentar à cooperação entre empresas, governo e instituições de ciência e tecnologia, em caráter regional, nacional e internacional;;Fomentar, manter e investir em equipamentos e infraestruturas necessários para liderar avanços científicos e tecnológicos de ponta;;Incentivar a mobilidade de pesquisadores, colaboração física e virtual entre instituições paranaenses e internacionais, participação em organizações internacionais de pesquisa, desenvolvimento e inovação;;Criar programa de bolsas de estudo no exterior para alunos e professores paranaenses;</t>
  </si>
  <si>
    <t>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</si>
  <si>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Desenvolver programas de fomento à inovação e ao empreendedorismo com foco na redução das desigualdades regionais e respeitadas as vocações das regiões paranaenses;;Utilizar o poder de compra do Estado para fomentar o empreendedorismo inovador e a inovação;;Atrair instrumentos de fomento e crédito para atividades que envolvam empreendedorismo inovador;;Atualizar e aperfeiçoar os instrumentos de fomento e crédito para atividades que envolvam o empreendedorismo inovador;;Financiar incubadoras e aceleradoras em empresas com base tecnológica;</t>
  </si>
  <si>
    <t>Estimular a inserção de pesquisadores em empresas privadas, através de programas de concessão de bolsas;;Qualificar profissionais especializados para atuarem na área de execução de projetos de inovação no ambiente empresarial;;Utilizar o poder de compra do Estado para estimular empresas inovadoras;</t>
  </si>
  <si>
    <t>Identificar os sistemas informatizados e apresentar um diagnóstico sobre os processos e as soluções tecnológicas utilizadas pela administração direta e indireta;;Capacitação de recursos humanos para a transformação digital;;Revisar processos de trabalho no âmbito da administração direta e indireta do Estado visando à simplificação e desburocratização da ação pública;;Aprimorar a oferta de bens e serviços à sociedade através da transformação digital;;Desenvolver um portal público com possibilidade de agendamentos para solicitação de documentos, solicitação de boletim escolar, delegacia virtual, antecedentes, obtenção de carteira de identidade, e acesso à programas sociais e de inclusão.</t>
  </si>
  <si>
    <t>lucia de Fatima Correia da Silva Lima</t>
  </si>
  <si>
    <t>Agente Educacional 1</t>
  </si>
  <si>
    <t>Lucia.f.l@hotmail.com</t>
  </si>
  <si>
    <t>000.009.109-02</t>
  </si>
  <si>
    <t>A falta de conhecimento das pessoas sobre os trabalhos cientificos desenvolvidos, principalmentenas universidades. O que faz com que os impactos gerados por essas pesquisas naõ sejam de conhecimento da populaçao.</t>
  </si>
  <si>
    <t>Mauro Antônio da Silva Sá Ravagnani</t>
  </si>
  <si>
    <t>Pró-reitor de pesquisa e pós-graduação</t>
  </si>
  <si>
    <t>massravagnani@uem.br</t>
  </si>
  <si>
    <t>482.846.029-20</t>
  </si>
  <si>
    <t>O estado pode fomentar mais bolsas para alunos de mestrado e doutorado poderem desenvolver atividades de pesquisa nos programas de pós-graduação das universidades paranaenses, garantindo a formação de recursos humanos qualificados para o ambiente de negócios e o desenvolvimento social inclusivo e sustentável</t>
  </si>
  <si>
    <t>Apoiar as atividades de PD&amp;I e a inserção de pesquisadores nas empresas e no governo;;Desenvolver nas escolas aptidões individuais para o empreendedorismo e para a pesquisa científica;;Alinhar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</si>
  <si>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Fomento de bolsas</t>
  </si>
  <si>
    <t>O estado deve investir na capacitação dos docentes participantes de programas de pós-graduação para a consolidação do sistema paranaense, em nível de pós-doutorado no exterior</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</si>
  <si>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PD&amp;I;;Qualificar de maneira continuada e valorizar os profissionais dedicados à gestão do Sistema Paranaense de CT&amp;I, inclusive os que atuam nos Núcleos de Inovação Tecnológica das ICTs públicas;;Definir estratégias para estímulo da constituição, expansão e internacionalização de redes temáticas de pesquisa com trilhas para sua destinação econômica;;Ampliar a articulação e a cooperação institucional, nacional e internacional em matéria de CT&amp;I;</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</si>
  <si>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replicadas;;Promover a abordagem mais consistente dos conteúdos de ciências, tecnologia, engenharia e matemática na formação em todos os níveis;;Inserir a educação básica no Sistema Estadual de CT&amp;I e considerar seus atores como operadores de CT&amp;I;</t>
  </si>
  <si>
    <t>Contribuir para promoção, participação e apropriação do conhecimento científico, tecnológico e inovador pela população em geral;;Ampliar as oportunidades de inclusão social das parcelas mais vulneráveis da população paranaense por meio da CT&amp;I;;Promover a melhoria e a atualização das práticas de divulgação de CT&amp;I, afim de contribuir por meio da educação não formal com o ensino de ciências;;Estimular a participação de jovens, em especial meninas, em atividades de CT&amp;I;;Buscar parcerias internacionais para o desenvolvimento de atividades de CT&amp;I, troca de experiências e captação de recursos;</t>
  </si>
  <si>
    <t>Fomentar a visibilidade da pesquisa e da produção de conhecimento e de inovação de pesquisadores paranaenses, seja por meio de publicações em revistas de impacto internacional e (ou) por meio da projeção e impacto nos rankings internacionais;;Incentivar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internacionais;;Atrair pesquisadores estrangeiros com programas de desenvolvimento conjunto;;Criar programa de bolsas de estudo no exterior para alunos e professores paranaenses;</t>
  </si>
  <si>
    <t>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atores;;Aperfeiçoar as práticas relativas à proteção da propriedade intelectual, sua divulgação e conexão com o setor produtivo;;Regulamentar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t>
  </si>
  <si>
    <t>Conceder benefícios financeiros para iniciativas de inovação nas empresas, reembolsáveis e não reembolsáveis;;Estimular a inserção de pesquisadores em empresas privadas, através de programas de concessão de bolsas;;Utilizar a encomenda tecnológica como mecanismo de resolução de desafios da administração pública;;Regulamentar a concessão de bônus tecnológico;;Prever investimentos em pesquisa, desenvolvimento e inovação em contratos de concessão de serviços públicos e regulações setoriais.</t>
  </si>
  <si>
    <t>Identificar os sistemas informatizados e apresentar um diagnóstico sobre os processos e as soluções tecnológicas utilizadas pela administração direta e indireta;;Expandir a utilização de TICs na prestação de serviços públicos do Estado;;Capacitação de recursos humanos para a transformação digital;;Revisar processos de trabalho no âmbito da administração direta e indireta do Estado visando à simplificação e desburocratização da ação pública;;Aprimorar a oferta de bens e serviços à sociedade através da transformação digital;</t>
  </si>
  <si>
    <t>Realizar festivais de arte e cultura em todas as regiões do estado</t>
  </si>
  <si>
    <t>Entender os programas de pós-graduação como Ambientes desenvolvedores de pesquisa e inovação</t>
  </si>
  <si>
    <t>RICARDO LESSA AZEVEDO</t>
  </si>
  <si>
    <t>PROFESSOR</t>
  </si>
  <si>
    <t>RICARDO.L.AZEVEDO@GMAIL.COM</t>
  </si>
  <si>
    <t>606.806.870-68</t>
  </si>
  <si>
    <t>Favorecer e incentivar a participação de novos pesquisadores nas atividades de pesquisa e desenvolvimento tecnológico.</t>
  </si>
  <si>
    <t>Realizar a interiorização da pesquisa científica no estado.</t>
  </si>
  <si>
    <t>Adequar a atuação da Fundação de Amparo à Pesquisa às demandas das Universidades.</t>
  </si>
  <si>
    <t>Fabiana Muranaka</t>
  </si>
  <si>
    <t>sudeste</t>
  </si>
  <si>
    <t>fabiana@nowastee.com</t>
  </si>
  <si>
    <t>025.979.609-35</t>
  </si>
  <si>
    <t>Investir em projetos de pesquisa e desenvolvimento nas universidades estaduais e nos ecossistemas de inovação do estado como aceleradoras e etc. Privilegiando o empreendedorismo feminino e de base comunitária.</t>
  </si>
  <si>
    <t>Conceder de subvenção financeira a projetos de PD&amp;I;;Apoiar a cooperação entre empresas, governo e instituições de ciência e tecnologia, em caráter regional, nacional e internacional;;Atualizar a legislação para a garantia do compartilhamento de recursos humanos do Estado com empresas para realização de atividades de PD&amp;I;;Criar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</si>
  <si>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Conceder incentivo fiscal para empresas que compram de empresas de impacto socioambiental positivo do ecossistema de inovação paranaense.</t>
  </si>
  <si>
    <t>Tal expansão precisa ocorrer em direção às comunidades originais do estado, concedendo espaço à indígenas, quilombolas e negros.</t>
  </si>
  <si>
    <t>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Inovação&lt;/a&gt;;;Realizar ações de compliance e integridade entre os órgãos do Estado para a aplicação do Marco Legal de Ciência, Tecnologia e Inovação;;Criar incentivos econômicos, financeiros, fiscais e outros para a inclusão de empresas em ambientes promotores de inovação;;Promover a implementação do Marco Legal de CT&amp;I;</t>
  </si>
  <si>
    <t>É necessário trabalhar essa formação considerando equidade e concedendo oportunidades aos diferentes povos do estado e às diferentes áreas de inovação, não somente o agro. Necessário utilizar critérios de diversidade e cotas para diferentes representantes.</t>
  </si>
  <si>
    <t>Promover a mobilidade internacional como parte integrante da carreira de profissionais de PD&amp;I;;Constituir a competência de gestão de projetos de CT&amp;I no âmbito do funcionalismo público estadual, nas empresas, agências de fomento e fundações de amparo;;Incentivar a participação em eventos de outros Estados e países para conhecimento de iniciativas e ações que podem ser replicadas;;Alinhar as políticas públicas de educação com as áreas estratégicas e os desafios estaduais e nacionais de CT&amp;I;;Formar recursos humanos nas áreas de ciência, pesquisa, tecnologia e inovação, inclusive por meio de apoio às atividades de extensão.</t>
  </si>
  <si>
    <t>Estimular a participação de indigenas, quilombolas e negros em atividades CT&amp;I</t>
  </si>
  <si>
    <t>Ampliar as oportunidades de inclusão social das parcelas mais vulneráveis da população paranaense por meio da CT&amp;I;;Apoiar o fortalecimento de espaços de divulgação científica e de inovação como centros e museus de ciências, de inovação, planetários, herbários e afins;;Financiar feiras de ciências nas escolas;;Estimular a realização de atividades de popularização e divulgação da CT&amp;I em ações de inclusão social para fins de redução das desigualdades;;Estimular a participação de grupos de áreas urbanas e periferias, áreas rurais, comunidades tradicionais, pessoas com deficiência, idosos, entre outros, em atividades de CT&amp;I;</t>
  </si>
  <si>
    <t>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internacional;;Criação de novos modelos de interação internacional;;Apoiar de todas as formas admitidas a participação de pesquisadores paranaenses em redes de pesquisa internacionais;</t>
  </si>
  <si>
    <t>Apoiar e incentivar a integração dos inventores independentes às atividades das ICTs e aos istema produtivo estadual;;Aperfeiçoar as práticas relativas à proteção da propriedade intelectual, sua divulgação e conexão com o setor produtivo;</t>
  </si>
  <si>
    <t>Conceder incentivo fiscal para as empresas que possuem patentes comercializarem seus produtos e serviços</t>
  </si>
  <si>
    <t>Desenvolver programas de fomento à inovação e ao empreendedorismo com foco na redução das desigualdades regionais e respeitadas as vocações das regiões paranaenses;;Utilizar o poder de compra do Estado para fomentar o empreendedorismo inovador e a inovação;;Atrair instrumentos de fomento e crédito para atividades que envolvam empreendedorismo inovador;;Expandir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t>
  </si>
  <si>
    <t>Conceder benefícios financeiros para iniciativas de inovação nas empresas, reembolsáveis e não reembolsáveis;;Estimular a inserção de pesquisadores em empresas privadas, através de programas de concessão de bolsas;;Promover ações de Apoio Direto à Inovação destinadas ao atendimento de prioridades estaduais de interesse estratégico;;Regulamentar a concessão de bônus tecnológico;;Prever investimentos em pesquisa, desenvolvimento e inovação em contratos de concessão de serviços públicos e regulações setoriais.</t>
  </si>
  <si>
    <t>Considerar o acesso a esses serviços digitais por parte da população excluida digitalmente no estado. Quais seriam os pontos de contato? O estado consegue fornecer pontos de contato destas populações com estágios de forte digitalização?</t>
  </si>
  <si>
    <t>Aprimorar a oferta de bens e serviços à sociedade através da transformação digital;;Aumentar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</si>
  <si>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Na minha opinião é abrir espaço para iniciativas inovadoras fora do eixo do agro, fomentando tecnologias sociais genuinas de inclusão de comunidades em situação de vulnerabilidade e de sistemas regenerativos para as matas nativas paranaenses.</t>
  </si>
  <si>
    <t>Maria de Lourdes Pereira da Silva</t>
  </si>
  <si>
    <t>maria.silva9@unioeste.br</t>
  </si>
  <si>
    <t>025.871.369-03</t>
  </si>
  <si>
    <t>Parceria com impostos;Para debate dos recursos e parcerias</t>
  </si>
  <si>
    <t>Atualizar os funcionarios e pessoal a fins</t>
  </si>
  <si>
    <t>Sempre com aplicativo para toda população</t>
  </si>
  <si>
    <t>Melhorar o conforto da população</t>
  </si>
  <si>
    <t>Informações para todos os participantes</t>
  </si>
  <si>
    <t>Fornecer subsídios a toda população</t>
  </si>
  <si>
    <t>Mônica Lady Fiorese</t>
  </si>
  <si>
    <t>monica.fiorese@unioeste.br</t>
  </si>
  <si>
    <t>716.677.500-97</t>
  </si>
  <si>
    <t>Editais de fomento das universidades com o setor empresarial, ou edtais para projetos de pesquisas que tragam soluções para problemas reais que hoje estejam limitando ou interferindo no alcance dos ODS</t>
  </si>
  <si>
    <t>Conceder de subvenção financeira a projetos de PD&amp;I;;Apoiar a cooperação entre empresas, governo e instituições de ciência e tecnologia, em caráter regional, nacional e internacional;;Apoiar as atividades de PD&amp;I e a inserção de pesquisadores nas empresas e no governo;;Criar um sistema digital que conecte recursos humanos, capacidade instalada, especialidades dos pesquisadores e Institutos de Pesquisas e Inovação às demandas sociais e de mercado;;Promover a simplificação de procedimentos para gestão de projetos de ciência, tecnologia e inovação.</t>
  </si>
  <si>
    <t>Ações de mobilização para incentivar professores a atuar em conjunto com a sociedade. ;Incentivar financeiramente e até propor ações que valorizem mais os docentes que atuem com a sociedade dentro da universidade.</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</si>
  <si>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PD&amp;I;;Definir estratégias para estímulo da constituição, expansão e internacionalização de redes temáticas de pesquisa com trilhas para sua destinação econômica;;Conectar pesquisadores, linhas de pesquisa, empresas, necessidades públicas e privadas no desenho de soluções inovadoras;;Apoiar as atividades de PD&amp;I e a inserção de pesquisadores nas empresas e no governo;;Facilitar a transferência de conhecimento por meio de ações que eliminem as barreiras existentes entre os diferentes atores nas esferas pública e privada, com consequente ampliação da divulgação e comunicação da PD&amp;I junto à sociedade;;Ampliar a articulação e a cooperação institucional, nacional e internacional em matéria de CT&amp;I;</t>
  </si>
  <si>
    <t>Auxiliar financeiramente a construção de ambientes de inovação dentro das universidades que tem potencial de atuar com o setor empresarial</t>
  </si>
  <si>
    <t>O Prime deveria ser um curso oferecido para todos os pesquisadores em uma primeira fase. Mesmo os sem patente, pensando em um curso de formação. E uma segunda fase dele aí sim inscrição para pessoas que possuem patentes. Eu participei e aprendi um monte. Se nós professores pesquisadores tivéssemos mais acesso a essa formação, poderíamos projetar melhor nossas pesquisas e buscar desenvolver soluções mais aplicadas.</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</si>
  <si>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replicadas;;Alinhar as políticas públicas de educação com as áreas estratégicas e os desafios estaduais e nacionais de CT&amp;I;;Formar recursos humanos nas áreas de ciência, pesquisa, tecnologia e inovação, inclusive por meio de apoio às atividades de extensão.</t>
  </si>
  <si>
    <t>Desenvolver metodologias de ensino não formais;;Trazer para o Estado mostras itinerantes com assuntos pertinentes à popularização da CT&amp;I;;Estimular a participação de jovens, em especial meninas, em atividades de CT&amp;I;;Buscar parcerias internacionais para o desenvolvimento de atividades de CT&amp;I, troca de experiências e captação de recursos;;Apoiar o fortalecimento de meios de comunicação pública da ciência como portais, canais de vídeos, sites, jornais e projetos desenvolvidos no âmbito das ICTs.</t>
  </si>
  <si>
    <t>Fomentar à cooperação entre empresas, governo e instituições de ciência e tecnologia, em caráter regional, nacional e internacional;;Fomentar, manter e investir em equipamentos e infraestruturas necessários para liderar avanços científicos e tecnológicos de ponta;;Incentivar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internacionais;;Criar programa de bolsas de estudo no exterior para alunos e professores paranaenses;</t>
  </si>
  <si>
    <t>Ampliar o recurso financeiro para a criação de ambientes de escalonamento, prototipagem, para incentivar as indústrias a atuarem em conjunto com a Universidade para o desenvolvimento de processos e produtos</t>
  </si>
  <si>
    <t>Criar programas para apoiar a transformação de ideias em projetos bem sucedidos e sustentáveis;;Conceder de subvenção financeira a projetos de PD&amp;I;;Financiar incubadoras e aceleradoras em empresas com base tecnológica;;Fomentar o capital empreendedor em projetos de CT&amp;I no Paraná;;Patrocinar políticas públicas que favorecem empreendimentos inovadores que gerem soluções para problemas ambientais;</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</si>
  <si>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empresarial;;Utilizar a encomenda tecnológica como mecanismo de resolução de desafios da administração pública;;Regulamentar a concessão de bônus tecnológico;</t>
  </si>
  <si>
    <t>Expandir a utilização de TICs na prestação de serviços públicos do Estado;;Aprimorar a oferta de bens e serviços à sociedade através da transformação digital;;Digitalizar serviços públicos visando o menor tempo para o atendimento e a melhoria da qualidade de vida dos cidadãos;;Aumentar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</si>
  <si>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Deisy Alessandra Drunkler</t>
  </si>
  <si>
    <t>deisydrunkler@utfpr.edu.br</t>
  </si>
  <si>
    <t>019.918.549-27</t>
  </si>
  <si>
    <t>Apoiar as atividades de PD&amp;I e a inserção de pesquisadores nas empresas e no governo;;Promover políticas setoriais de PD&amp;I por meio de ações orientadas para objetivos estratégicos;;Tratar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</si>
  <si>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Estimular a implantação de laboratórios multiusuários;;Apoiar as atividades de PD&amp;I e a inserção de pesquisadores nas empresas e no governo;</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</si>
  <si>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amparo;;Formar recursos humanos nas áreas de ciência, pesquisa, tecnologia e inovação, inclusive por meio de apoio às atividades de extensão.</t>
  </si>
  <si>
    <t>Investir em espaços públicos inteligentes, coworkins, laboratórios de pesquisa, centros tecnológicos, redes wi-fi públicas de alta performance;;Desenvolver mecanismos de compras públicas, encomendas tecnológicas, concursos de CT&amp;I;</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</si>
  <si>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ciências;;Estabelecer parcerias em atividades de popularização e divulgação da CT&amp;I com órgãos públicos, entidades de CT&amp;I, empresas, universidades e instituições de pesquisa, entre outras;;Apoiar o fortalecimento de meios de comunicação pública da ciência como portais, canais de vídeos, sites, jornais e projetos desenvolvidos no âmbito das ICTs.</t>
  </si>
  <si>
    <t>Incentivar a aproximação do Sistema Estadual de CT&amp;I de sistemas internacionais de CT&amp;I;;Incentivar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internacionais;;Atrair pesquisadores estrangeiros com programas de desenvolvimento conjunto;;Criar programa de bolsas de estudo no exterior para alunos e professores paranaenses;</t>
  </si>
  <si>
    <t>Criar programas para apoiar a transformação de ideias em projetos bem sucedidos e sustentáveis;;Financiar incubadoras e aceleradoras em empresas com base tecnológica;</t>
  </si>
  <si>
    <t>Conceder benefícios financeiros para iniciativas de inovação nas empresas, reembolsáveis e não reembolsáveis;;Estimular a inserção de pesquisadores em empresas privadas, através de programas de concessão de bolsas;</t>
  </si>
  <si>
    <t>Mário Cândido de Athayde Júnior</t>
  </si>
  <si>
    <t>ASSESSOR FGP-8</t>
  </si>
  <si>
    <t>marioathayde@seti.pr.gov.br</t>
  </si>
  <si>
    <t>535.895.729-49</t>
  </si>
  <si>
    <t>Conceder de subvenção financeira a projetos de PD&amp;I;;Promover políticas setoriais de PD&amp;I por meio de ações orientadas para objetivos estratégicos;;Alinhar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</si>
  <si>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Desenvolver, implementar e manter um sistema de informações, comunicação e disseminação do conhecimento em ciência, tecnologia e inovação;;Garantir a ampliação, regularidade e perenidade dos financiamentos e investimentos em CT&amp;I;;Regulamentar as modalidades de fomento previstas na &lt;a href="https://www.legislacao.pr.gov.br/legislacao/pesquisarAto.do?action=exibir&amp;codAto=246931&amp;indice=1&amp;totalRegistros=1&amp;dt=4.3.2023.12.38.45.717" target="_blank"&gt;Lei de Inovação&lt;/a&gt;;;Harmonizar as práticas e a legislação relativas à CT&amp;I;;Promover a implementação do Marco Legal de CT&amp;I;;Implementar e fortalecer os Centros de Excelência em áreas estratégicas para o Estado.</t>
  </si>
  <si>
    <t>Manejar novos instrumentos jurídicos de contratação contidos no Marco Legal de Ciência, Tecnologia e Inovação;;Promover a mobilidade internacional como parte integrante da carreira de profissionais de PD&amp;I;;Incentivar a participação em eventos de outros Estados e países para conhecimento de iniciativas e ações que podem ser replicadas;;Inserir a educação básica no Sistema Estadual de CT&amp;I e considerar seus atores como operadores de CT&amp;I;;Ampliar, diversificar e consolidar a capacidade de pesquisa básica no Estado;</t>
  </si>
  <si>
    <t>Contribuir para promoção, participação e apropriação do conhecimento científico, tecnológico e inovador pela população em geral;;Ampliar as oportunidades de inclusão social das parcelas mais vulneráveis da população paranaense por meio da CT&amp;I;;Promover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afins;;Apoiar o fortalecimento de meios de comunicação pública da ciência como portais, canais de vídeos, sites, jornais e projetos desenvolvidos no âmbito das ICTs.</t>
  </si>
  <si>
    <t>Ampliar e fortalecer a internacionalização no ensino e pesquisa em CT&amp;I;;Fomentar a utilização de práticas educacionais que estimulem a cultura da internacionalização do conhecimento, incorporando técnicas e práticas de excelência em todos os níveis de educação;;Treinamento de gestores para sensibilização da importância das ações de internacionalização, de pesquisa aplicada, de relacionamento com o setor empresarial e governo;;Criação de novos modelos de interação internacional;;Apoiar de todas as formas admitidas a participação de pesquisadores paranaenses em redes de pesquisa internacionais;</t>
  </si>
  <si>
    <t>Tornar as universidades paranaenses motores vitais da inovação;;Criar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</si>
  <si>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Criar programas para apoiar a transformação de ideias em projetos bem sucedidos e sustentáveis;;Conceder de subvenção financeira a projetos de PD&amp;I;;Capacitação de recursos humanos para a inovação;</t>
  </si>
  <si>
    <t>Conceder benefícios financeiros para iniciativas de inovação nas empresas, reembolsáveis e não reembolsáveis;;Promover ações de Apoio Direto à Inovação destinadas ao atendimento de prioridades estaduais de interesse estratégico;;Regulamentar a concessão de bônus tecnológico;;Prever investimentos em pesquisa, desenvolvimento e inovação em contratos de concessão de serviços públicos e regulações setoriais.</t>
  </si>
  <si>
    <t>Promover uma maior integração entre o setor produtivo e a academia, fazendo com que esta efetivamente se caracterize em uma via de mão dupla, inclusive com investimentos advindos das empresas beneficiadas/interessadas nas pesquisas, programas e projetos das Instituições públicas, preservando o caráter público e a autonomia universitária.</t>
  </si>
  <si>
    <t>Marcia Maria Fernandes de Oliveira</t>
  </si>
  <si>
    <t>profamfoliveira@gmail.com</t>
  </si>
  <si>
    <t>168.562.718-83</t>
  </si>
  <si>
    <t>Tratar a pesquisa científica como prioridade.</t>
  </si>
  <si>
    <t>Conceder de subvenção financeira a projetos de PD&amp;I;;Apoiar a cooperação entre empresas, governo e instituições de ciência e tecnologia, em caráter regional, nacional e internacional;;Desenvolver nas escolas aptidões individuais para o empreendedorismo e para a pesquisa científica;;Realizar uma gestão da CT&amp;I orientada à avaliação de resultados;;Tratar com prioridade a pesquisa científica básica e aplicada, tendo em vista o bem público e o progresso da ciência, da tecnologia e da inovação e o desenvolvimento econômico e social sustentável do Estado;</t>
  </si>
  <si>
    <t>Fortalecer a cooperação com órgãos e entidades públicos e com entidade privadas, inclusive para o compartilhamento de recursos humanos especializados e capacidade instalada, para execução de projetos de PD&amp;I;;Qualificar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inovação;;Estimular a inovação no setor público e privado, a constituição e a manutenção de parques, os arranjos Produtivos Locais (APLs), os polos e arranjos tecnológicos, os distritos industriais e os demais ambientes promotores da inovação;;Ampliar a articulação e a cooperação institucional, nacional e internacional em matéria de CT&amp;I;</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</si>
  <si>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PD&amp;I;;Alinhar as políticas públicas de educação com as áreas estratégicas e os desafios estaduais e nacionais de CT&amp;I;;Inserir a educação básica no Sistema Estadual de CT&amp;I e considerar seus atores como operadores de CT&amp;I;;Ampliar, diversificar e consolidar a capacidade de pesquisa básica no Estado;</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</si>
  <si>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ciências;;Trazer para o Estado mostras itinerantes com assuntos pertinentes à popularização da CT&amp;I;;Estimular a realização de atividades de popularização e divulgação da CT&amp;I em ações de inclusão social para fins de redução das desigualdades;;Estimular a participação de jovens, em especial meninas, em atividades de CT&amp;I;</t>
  </si>
  <si>
    <t>Ampliar e fortalecer a internacionalização no ensino e pesquisa em CT&amp;I;;Fomentar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internacional;;Incentivar a aproximação do Sistema Estadual de CT&amp;I de sistemas internacionais de CT&amp;I;;Apoiar a internacionalização de instituições públicas e privadas paranaenses que atuam na área de CT&amp;I;</t>
  </si>
  <si>
    <t>Estimular a cultura empreendedora, em especial entre os jovens;;Criar programas para apoiar a transformação de ideias em projetos bem sucedidos e sustentáveis;;Apoiar ao avanço tecnológico e às inovações nas empresas e outras organizações públicas e privadas no Estado do Paraná;;Impulsionar a inovação disruptiva e o empreendedorismo no campo digital para MPMEs, possibilitando que startups aproveitem as oportunidades do mercado regional e fortaleçam a competitividade paranaense nas áreas estratégicas;;Criar programas de empreendedorismo inovador que diminuam as brechas sociais, territoriais e de gênero.</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</si>
  <si>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empresas;;Prever investimentos em pesquisa, desenvolvimento e inovação em contratos de concessão de serviços públicos e regulações setoriais.</t>
  </si>
  <si>
    <t>Expandir a utilização de TICs na prestação de serviços públicos do Estado;;Capacitação de recursos humanos para a transformação digital;;Digitalizar serviços públicos visando o menor tempo para o atendimento e a melhoria da qualidade de vida dos cidadãos;;Aumentar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</si>
  <si>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Desenvolver instrumentos de apoio à internacionalização de startups e MPMEs inovadoras, criando uma mentalidade global e facilitando acesso a outros mercados;;Participação efetiva nas políticas nacionais de desenvolvimento econômico, científico, tecnológico e de inovação na implementação dos respectivos planos, programas e projetos de interesse estadual;;Criar produtos financeiros específicos para facilitar a fase de scale-up por meio do acesso a mercados internacionais;;Auxiliar no processo de adequação dos negócios às necessidades e preferências internacionais;;Utilizar TICs nos processos estatais de certificação e documentação para internacionalização dos negócios;</t>
  </si>
  <si>
    <t>Divulgação por meio de eventos e mídias variadas.</t>
  </si>
  <si>
    <t>Salah Din Mahmud Hasan</t>
  </si>
  <si>
    <t>salahdmh@gmail.com</t>
  </si>
  <si>
    <t>466.205.750-72</t>
  </si>
  <si>
    <t>Continuar incentivandi e investindo em ações que promovam e melhorem a relação empresa e universidade</t>
  </si>
  <si>
    <t>Criar programas para apoiar a transformação de ideias em projetos bem sucedidos e sustentáveis;;Estimular e apoiar a constituição, consolidação e expansão de ambientes promotores de inovação nas suas dimensões ecossistemas de inovação e mecanismos de geração de empreendimentos;</t>
  </si>
  <si>
    <t>Conceder benefícios financeiros para iniciativas de inovação nas empresas, reembolsáveis e não reembolsáveis;;Estimular a inserção de pesquisadores em empresas privadas, através de programas de concessão de bolsas;;Promover ações de Apoio Direto à Inovação destinadas ao atendimento de prioridades estaduais de interesse estratégico;</t>
  </si>
  <si>
    <t>SOLANGE MARIA COTTICA</t>
  </si>
  <si>
    <t>smcottica@utfpr.edu.br</t>
  </si>
  <si>
    <t>033.927.709-22</t>
  </si>
  <si>
    <t>Lançar editais que contemplem aquisição de equipamentos e infraestrutura.</t>
  </si>
  <si>
    <t>Conceder de subvenção financeira a projetos de PD&amp;I;;Apoiar a cooperação entre empresas, governo e instituições de ciência e tecnologia, em caráter regional, nacional e internacional;;Tratar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</si>
  <si>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ciências;;Estimular a participação de jovens, em especial meninas, em atividades de CT&amp;I;;Apoiar ações para a realização de pesquisas sobre popularização e divulgação da CT&amp;I e de Ciência Cidadã a fim de fortalecer a área e subsidiar a tomada de decisão;;Buscar parcerias internacionais para o desenvolvimento de atividades de CT&amp;I, troca de experiências e captação de recursos;</t>
  </si>
  <si>
    <t>Ampliar e fortalecer a internacionalização no ensino e pesquisa em CT&amp;I;;Fomentar a visibilidade da pesquisa e da produção de conhecimento e de inovação de pesquisadores paranaenses, seja por meio de publicações em revistas de impacto internacional e (ou) por meio da projeção e impacto nos rankings internacionais;;Fomentar, manter e investir em equipamentos e infraestruturas necessários para liderar avanços científicos e tecnológicos de ponta;;Incentivar a mobilidade de pesquisadores, colaboração física e virtual entre instituições paranaenses e internacionais, participação em organizações internacionais de pesquisa, desenvolvimento e inovação;;Criar programa de bolsas de estudo no exterior para alunos e professores paranaenses;</t>
  </si>
  <si>
    <t>Fomentar o relacionamento entre pesquisadores de universidades e ICTs do Estado com empresas através de projetos e programas para solução de problemas, transferência de tecnologia, compartilhamento de recursos humanos e de laboratórios;;Capacitar professores e pós-graduandos em temas de propriedade intelectual, transferência de tecnologia, parcerias para desenvolvimento de produtos ou processos inovadores, empreendedorismo inovador com base científica;</t>
  </si>
  <si>
    <t>Carlos de Moraes Sanchez</t>
  </si>
  <si>
    <t>Sócio Fundador</t>
  </si>
  <si>
    <t>carlossanchezms@gmail.com</t>
  </si>
  <si>
    <t>445.006.290-68</t>
  </si>
  <si>
    <t>Criar um programa de financiamento com recursos de parcerias público privadas. O empreendedor busca uma empresa paranaense interessada no seu projeto que em parceria com o Estado vão apoiar o empreendedor com recursos financeiros e de smarth money.</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</si>
  <si>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internacional;;Desenvolver nas escolas aptidões individuais para o empreendedorismo e para a pesquisa científica;;Criar um sistema digital que conecte recursos humanos, capacidade instalada, especialidades dos pesquisadores e Institutos de Pesquisas e Inovação às demandas sociais e de mercado;</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</si>
  <si>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PD&amp;I;;Criar incentivos econômicos, financeiros, fiscais e outros para a inclusão de empresas em ambientes promotores de inovação;;Desenvolver o sistema de parques tecnológicos e ambientes de inovação do Estado;</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</si>
  <si>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</si>
  <si>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Desenvolver metodologias de ensino não formais;;Financiar feiras de ciências nas escolas;;Trazer para o Estado mostras itinerantes com assuntos pertinentes à popularização da CT&amp;I;</t>
  </si>
  <si>
    <t>Fomentar, manter e investir em equipamentos e infraestruturas necessários para liderar avanços científicos e tecnológicos de ponta;;Incentivar a aproximação do Sistema Estadual de CT&amp;I de sistemas internacionais de CT&amp;I;</t>
  </si>
  <si>
    <t>Parar de investir em cursos que não tem forte identificação com as matrizes econômicas do Estado que inclusive subsidiam estudos para alunos de outros estados que não contribuir para o desenvolvimento regional. 
Criar um programa de registro de patentes frutos de pesquisas realizadas em parcerias entre as faculdades e o setor privado.</t>
  </si>
  <si>
    <t>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estadual;;Aperfeiçoar as práticas relativas à proteção da propriedade intelectual, sua divulgação e conexão com o setor produtivo;;Capacitar professores e pós-graduandos em temas de propriedade intelectual, transferência de tecnologia, parcerias para desenvolvimento de produtos ou processos inovadores, empreendedorismo inovador com base científica;</t>
  </si>
  <si>
    <t>Criar programas de apoio ao empreendedor mais velho, aproximá-lo das iniciativas de inovação. A idade traz a experiência que traz um amento de chance de sucesso. 
Afastar-se de políticas que considerem raça e orientação sexual como parâmetro de diferenciação perante a sociedade. O que diferencia um empreendedor é a sua capacidade de criar o novo, a sua raça e orientação sexual não devem interferir nas políticas do estado em relação ao empreendedorismo.</t>
  </si>
  <si>
    <t>Conceder de subvenção financeira a projetos de PD&amp;I;;Desenvolver programas de fomento à inovação e ao empreendedorismo com foco na redução das desigualdades regionais e respeitadas as vocações das regiões paranaenses;;Atrair instrumentos de fomento e crédito para atividades que envolvam empreendedorismo inovador;;Contribuir com o setor empresarial na melhoria da competitividade e na adoção de estratégias de desenvolvimento e adoção de tecnologias e processos inovadores;</t>
  </si>
  <si>
    <t>Revisar processos de trabalho no âmbito da administração direta e indireta do Estado visando à simplificação e desburocratização da ação pública;;Aprimorar a oferta de bens e serviços à sociedade através da transformação digital;;Digitalizar serviços públicos visando o menor tempo para o atendimento e a melhoria da qualidade de vida dos cidadãos;</t>
  </si>
  <si>
    <t>Participação em feiras e eventos tecnológicos dentro e fora do Barsil</t>
  </si>
  <si>
    <t>Focar nas atividades de relevância econômica e estrutural do estado e se afastar de politicas orientadas por ideologias.</t>
  </si>
  <si>
    <t>Maria Goretti Fernandes</t>
  </si>
  <si>
    <t>profadragoretti@gmail.com</t>
  </si>
  <si>
    <t>784.596.484-00</t>
  </si>
  <si>
    <t>Acho que antes do Estado do Paraná desenvolver ações aliadas aos objetivos da ODS deveria trabalhar a disseminação da inovação e do empreendedorismo no ecossistema das cidades do estado, pois o paranaense é muito clássico e não adepto de inovações. Existe um grande neuromarketing em torno do ambiente de negócios inovadores, mas na realidade a cabeça do povo paranaense ainda está voltada para o modo antigo e antiquado de fazer negócios, portanto seria extremamente importante inovar na base educacional do estado (escolas cívicas e públicas) e nas universidades, capacitando professores para disseminação do empreendedorismo social e da inovação científica no estado do Paraná.</t>
  </si>
  <si>
    <t>Disseminar a cultura da inovação e empreendedorismo social nas escolas, universidades e órgãos públicos.;Criar políticas públicas para o desenvolvimento de uma mentalidade de inovação tecnológica e empreendedora na sociedade Paranaense.</t>
  </si>
  <si>
    <t>Na minha opinião como pesquisador de CT&amp;I, o estado do Paraná não está dentro dos objetivos da ODS, pois as políticas existem públicas podem até existir no estado, mas as premiações como cidade muito inteligente ou outros títulos são apenas por projetos que não refletem a cultura da sociedade paranaense que é arcaica e clássica demais. Razão pela qual não acredita em soluções tecnológicas e desconfia de projetos empreendedores. A maior parte das ações que estão escritas nessa pesquisa não ocorrem de fato, ficam apenas no papel. A cidade de Curitiba, por exemplo, é vendida para o mundo e para o Brasil como cidade inteligente, mas a maior parte dos aplicativos como o 156 não funcionam, os tubos do transporte coletivo ficaram no passado e a cidade deveria estar se preparando para atualizar os seus problemas de mobilidade. O sistema de educação pública não conta com disciplinas atuais, tais como educação financeira, empreendedorismo, criatividade. Ademais, o sistema de saúde do Paraná não é referência como expõe a mídia, basta precisar utilizar o aplicativo de vacinas ou a rede pública de saúde para comprovar a sua ineficiência.</t>
  </si>
  <si>
    <t>Realizar um mapa estratégico com base na realidade do sistema paranaense de CT&amp;I e definir soluções para os problemas reais do estado.;Buscar pesquisadores das universidades públicas e privadas para desenvolverem uma cultura de inovação e empreendedorismo na sociedade paranaense.</t>
  </si>
  <si>
    <t>Esse item não é de fato implementado no estado, pois os eventos de fomento e as fundações de amparo à pesquisa não trabalham com o público alvo que impactaria a formação, retenção e atração de talentos na área de CT&amp;I. Ademais, comparando o Paraná com Santa Catarina, o capital humano de Santa Catarina na área de empreendedorismo inovador em PD&amp;I está bem mais a frente do que o Paraná, basta consultar os indicadores de inovação. A cultura da sociedade Paranaense não é de inovar, ela permanece em seus grupos fechados e com forte influência desatualizada dos imigrantes europeus. Qualquer estudante da rede básica ou do ensino superior não sabe participar de uma oficina de CANVAS para negócios ou Design Thinking, o SEBRAE não consegue realizar o trabalho na formação do capital humano nas empresas e o estado parece viver em uma realidade paralela em comparação a São Paulo e Santa Catarina.</t>
  </si>
  <si>
    <t>Todas as ações citadas acima devem ser inseridas, pois na prática essas ações não acontecem.;Formar capital humano capacitado com aptidões científicas e empreendedorismo inovador em PD&amp;I no ensino básico e superior.</t>
  </si>
  <si>
    <t>Todas as ações citadas acima devem ser inseridas, pois na prática essas ações não acontecem.</t>
  </si>
  <si>
    <t>Não há de forma concreta, pois a promoção da participação da sociedade por meio da CT&amp;I não existe.</t>
  </si>
  <si>
    <t>Não há, as ações abaixo no Estado do Paraná ficam apenas em números e na prática não há ações que fortaleçam a tríplice hélice, as IEES não são preparados para gerar uma economia com base no conhecimento atual inovativo e empreendedor.</t>
  </si>
  <si>
    <t>Não há estímulo da cultura empreendedora nos negócios, a maioria das empresas continuam panfletando e nem sabem o que é um tráfego pago. Não há desenvolvimento social inclusivo aliado a ODS. Tudo ainda é muito arcaico e conservador.</t>
  </si>
  <si>
    <t>Não há uma cultura de inovação nas empresas e muito menos apoio à inovação, o estado não fomenta a adoção de novas tecnologia na saúde e educação, apenas o agronegócio recebe esse destaque, as demais áreas estão na lista do faz de conta que acontece.</t>
  </si>
  <si>
    <t>Todos os aplicativos ou plataformas gerados pelo Estado do Paraná ainda funcionam sem estarem interligados aos objetivos da ODS.</t>
  </si>
  <si>
    <t>Não há, as ações abaixo no Estado do Paraná ficam apenas em números e na prática não há contimuidade que fortaleça os ambientes de negócios e desenvolvimento social inclusivo, exceto o agronegócio que parece ser a única preopcupação do governo do Estado do Paraná, enquanto os negócios, tais como: educação e saúde ficam de lado.</t>
  </si>
  <si>
    <t>Não existe fomento à cultura de inovação no Estado do Paraná, os muitos eventos, cursos e capacitações realizados não surtem efeito no público-alvo, são apenas para gerar números para o Estado, mas não há uma cultura de inovação e empreendedorismo sustentável entre o capital humano formado. A prova disso está na pouca adesão da sociedade a teleconsulta (que só esteve no auge na Pandemia da COVID-19), não há startups criadas no estado do Paraná que tenham um grande número de patentes ou plataformas de conexão do ecossistema de inovação digital do estado do Paraná.</t>
  </si>
  <si>
    <t>O maior desafio é fazer com que as próprias universidades do Estado do Paraná disseminem de fato a cultura do empreendedorismo social, inclusão e inovação em todos os seus cursos, pois as matrizes curriculares das universidades e das escolas não estão conectadas com a modernidade. Existem cursos que estão ensinando a mesma coisa e disseminando a mesma mentalidade conservadora no capital humano do Estado do Paraná.</t>
  </si>
  <si>
    <t>Samuel Melegari de Souza</t>
  </si>
  <si>
    <t>Samuel.Souza@unioeste.br</t>
  </si>
  <si>
    <t>121.853.948-86</t>
  </si>
  <si>
    <t>Valorizando os pesquisadores paranaenses</t>
  </si>
  <si>
    <t>Elenita Conegero Pastor Manchope</t>
  </si>
  <si>
    <t>Diretora Pedagógica da Prograd</t>
  </si>
  <si>
    <t>elenita.manchope@unioeste.br</t>
  </si>
  <si>
    <t>704.538.029-15</t>
  </si>
  <si>
    <t>Financiamento integral das pesquisas</t>
  </si>
  <si>
    <t>Mozart Hasse</t>
  </si>
  <si>
    <t>capital</t>
  </si>
  <si>
    <t>Cientista de dados</t>
  </si>
  <si>
    <t>mozart.hasse@segfy.com</t>
  </si>
  <si>
    <t>015.378.699-06</t>
  </si>
  <si>
    <t>Implantar políticas de inclusão social como cotas e benefícios a candidatos de baixa renda</t>
  </si>
  <si>
    <t>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graduação;;Realizar uma gestão da CT&amp;I orientada à avaliação de resultados;;Criar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</si>
  <si>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Valorizar e estimular iniciativas que divulguem ou compartilhem conhecimento tecnológico à comunidade</t>
  </si>
  <si>
    <t>Implantar de fato um "sistema paranaense de CT&amp;I". Não dá para chamar de "sistema" se não passar de um amontoado de iniciativas isoladas e independentes.</t>
  </si>
  <si>
    <t>Utilizar as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inovação;;Facilitar a transferência de conhecimento por meio de ações que eliminem as barreiras existentes entre os diferentes atores nas esferas pública e privada, com consequente ampliação da divulgação e comunicação da PD&amp;I junto à sociedade;</t>
  </si>
  <si>
    <t>Aplicar de maneira eficiente políticas de renovação do quadro de funcionários, tirando de cargos-chave indivíduos de mentalidade retrógrada e reacionária colocados lá por força de políticas draconianas e corporativistas.</t>
  </si>
  <si>
    <t>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impacto;;Ampliar, diversificar e consolidar a capacidade de pesquisa básica no Estado;;Formar recursos humanos nas áreas de ciência, pesquisa, tecnologia e inovação, inclusive por meio de apoio às atividades de extensão.</t>
  </si>
  <si>
    <t>Sistematizar a promoção por mérito em detrimento de TODAS as outras;Forçar o rodízio de cargos entre pessoas com diversas formações e carreiras para fomentar a diversidade e a inovação</t>
  </si>
  <si>
    <t>Aplicar e garantir a devida implantação de políticas de proteção de dados pessoais, assim como a punição dos eventuais infratores a fim de garantir um ambiente saudável para a inovação</t>
  </si>
  <si>
    <t>Garantir um ambiente saudável de livre concorrência através da aplicação coerente e sistemática da legislação</t>
  </si>
  <si>
    <t>Ampliar as oportunidades de inclusão social das parcelas mais vulneráveis da população paranaense por meio da CT&amp;I;;Trazer para o Estado mostras itinerantes com assuntos pertinentes à popularização da CT&amp;I;;Estabelecer conexões interdisciplinares e pluriversidade de saberes;;Estimular a realização de atividades de popularização e divulgação da CT&amp;I em ações de inclusão social para fins de redução das desigualdades;;Promover a interação entre a ciência, a cultura e a arte, com valorização dos aspectos humanísticos e da história da ciência;</t>
  </si>
  <si>
    <t>Compartilhar de forma aberta, centralizada e acessível o conhecimento acadêmico gerado por todas as instituições de ensino superior</t>
  </si>
  <si>
    <t>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internacional;;Apoiar de todas as formas admitidas a participação de pesquisadores paranaenses em redes de pesquisa internacionais;;Apoiar a produção científica paranaense indexada em publicações internacionais;</t>
  </si>
  <si>
    <t>Permitir o financiamento e direcionamento da atividade acadêmica pela iniciativa privada. Afinal, se o mercado não se interessa, será esse o investimento a fazer?! Os abusos podem ser relativamente minimizados e controlados mediante regulação, mas uma comunicação e efetiva troca produtiva entre iniciativa privada e acadêmica não se dá sem vantagens para ambos os lados.</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</si>
  <si>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laboratórios;;Constituir fóruns de integração de políticas de CT&amp;I com os diversos agentes e atores;;Estruturar os Núcleos de Inovação Tecnológica/Agências de Inovação das IEES para atenderem as atribuições da</t>
  </si>
  <si>
    <t>Estimular a inserção de pesquisadores em empresas privadas, através de programas de concessão de bolsas;;Utilizar a encomenda tecnológica como mecanismo de resolução de desafios da administração pública;;Lançar prêmios tecnológicos para empresas sediadas no Estado;;Utilizar o poder de compra do Estado para estimular empresas inovadoras;;Prever investimentos em pesquisa, desenvolvimento e inovação em contratos de concessão de serviços públicos e regulações setoriais.</t>
  </si>
  <si>
    <t>Participação efetiva nas políticas nacionais de desenvolvimento econômico, científico, tecnológico e de inovação na implementação dos respectivos planos, programas e projetos de interesse estadual;;Auxiliar no processo de adequação dos negócios às necessidades e preferências internacionais;;Utilizar TICs nos processos estatais de certificação e documentação para internacionalização dos negócios;</t>
  </si>
  <si>
    <t>Coerência e aplicação correta e imparcial da legislação</t>
  </si>
  <si>
    <t>Geysler Rogis Flor Bertolini</t>
  </si>
  <si>
    <t>geysler.bertolini@unioeste.br</t>
  </si>
  <si>
    <t>021.398.039-81</t>
  </si>
  <si>
    <t>Com projetos em parceria com as empresas</t>
  </si>
  <si>
    <t>Desenvolver linhas de crédito voltadas ao avanço tecnológico e às inovações nas empresas e em outras organizações públicas e privadas no Estado do Paraná;;Conceder de subvenção financeira a projetos de PD&amp;I;;Apoiar as atividades de PD&amp;I e a inserção de pesquisadores nas empresas e no governo;;Realizar uma gestão da CT&amp;I orientada à avaliação de resultados;;Criar programas para graduandos, mestrandos e doutorandos se capacitarem na proteção de suas pesquisas e oferta das mesmas para a solução de problemas locais, regionais, nacionais e internacionais;</t>
  </si>
  <si>
    <t>Incentivar os pesquisadores a registrar suas inovações</t>
  </si>
  <si>
    <t>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Inovação&lt;/a&gt;;;Estimular a implantação de laboratórios multiusuários;;Estimular a inovação no setor público e privado, a constituição e a manutenção de parques, os arranjos Produtivos Locais (APLs), os polos e arranjos tecnológicos, os distritos industriais e os demais ambientes promotores da inovação;</t>
  </si>
  <si>
    <t>Com programa de bolsas para mestrados e doutorados profissionais</t>
  </si>
  <si>
    <t>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impacto;;Formar recursos humanos nas áreas de ciência, pesquisa, tecnologia e inovação, inclusive por meio de apoio às atividades de extensão.</t>
  </si>
  <si>
    <t>Investindo nos laboratórios das universidades</t>
  </si>
  <si>
    <t>Fomentar, manter e investir em equipamentos e infraestruturas necessários para liderar avanços científicos e tecnológicos de ponta;;Construir programas e ações setoriais de digitalização adequados às características específicas no domínio da agropecuária, indústria, turismo e do comércio, tendo em conta a sustentabilidade ambiental.</t>
  </si>
  <si>
    <t>Através de feiras e eventos com a sociedade e com empresários</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</si>
  <si>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afins;;Buscar parcerias internacionais para o desenvolvimento de atividades de CT&amp;I, troca de experiências e captação de recursos;</t>
  </si>
  <si>
    <t>Fomentar projetos com os países do mercosul</t>
  </si>
  <si>
    <t>Ampliar e fortalecer a internacionalização no ensino e pesquisa em CT&amp;I;;Fomentar à cooperação entre empresas, governo e instituições de ciência e tecnologia, em caráter regional, nacional e internacional;;Incentivar a aproximação do Sistema Estadual de CT&amp;I de sistemas internacionais de CT&amp;I;;Ampliação da cooperação internacional com ênfase nas áreas estratégicas para o desenvolvimento do Estado do Paraná.</t>
  </si>
  <si>
    <t>Criar incentivos para as empresas buscarem projetos de pesquisa e inovação nas universidades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</si>
  <si>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laboratórios;;Desenvolver um programa de doutores empreendedores, incentivando que doutorandos transformem ideias inovadoras em empreendimentos sustentáveis, de forma a levar conhecimento e tecnologias geradas nas universidades e centros de pesquisa para o mercado;</t>
  </si>
  <si>
    <t>Com incentivos às empresas para buscarem as universidades</t>
  </si>
  <si>
    <t>Criar programas para apoiar a transformação de ideias em projetos bem sucedidos e sustentáveis;;Apoiar ao avanço tecnológico e às inovações nas empresas e outras organizações públicas e privadas no Estado do Paraná;;Conceder de subvenção financeira a projetos de PD&amp;I;</t>
  </si>
  <si>
    <t>Através de fomento à pesquisa aplicada em organizações</t>
  </si>
  <si>
    <t>Investindo em parques tecnológicos do estado</t>
  </si>
  <si>
    <t>Expandir a utilização de TICs na prestação de serviços públicos do Estado;</t>
  </si>
  <si>
    <t>Apoiar o desenvolvimento de startups nas universidades</t>
  </si>
  <si>
    <t>Através de parcerias com as universidades em projetos de cultura para a sociedade</t>
  </si>
  <si>
    <t>Quebrar a barreira entre as empresas e as universidades</t>
  </si>
  <si>
    <t>Ricardo Schneider</t>
  </si>
  <si>
    <t>rschneider@utfpr.edu.br</t>
  </si>
  <si>
    <t>047.244.179-51</t>
  </si>
  <si>
    <t>Hoje um grande problema é a instalação adequada de equipamentos. Então em uma mesma cidade, Toledo por exemplo, as universidades públicas lutam para cada uma construir manter o seu parque de máquinas . A criação de centrais multiusuário adequadas</t>
  </si>
  <si>
    <t>Edital de chamamento por demandas. Exemplo, edital para purificação de biogás . As propostas serem focadas em problemas que impedem o desenvolvimento da tecnologia, criando no estado a know-how sobre . Os projetos pelo desafio podem ser multi instituição.</t>
  </si>
  <si>
    <t>Cleber Antonio Lindino</t>
  </si>
  <si>
    <t>lindino99@gmail.com</t>
  </si>
  <si>
    <t>133.320.198-21</t>
  </si>
  <si>
    <t>1. retorno dos editais de pesquisa básica e aplicada;
2.editais específicos para manutenção de equipamentos laboratoriais;</t>
  </si>
  <si>
    <t>Garantir a ampliação, regularidade e perenidade dos financiamentos e investimentos em CT&amp;I;;Regulamentar as modalidades de fomento previstas na &lt;a href="https://www.legislacao.pr.gov.br/legislacao/pesquisarAto.do?action=exibir&amp;codAto=246931&amp;indice=1&amp;totalRegistros=1&amp;dt=4.3.2023.12.38.45.717" target="_blank"&gt;Lei de Inovação&lt;/a&gt;;;Estimular a implantação de laboratórios multiusuários;;Criar incentivos econômicos, financeiros, fiscais e outros para a inclusão de empresas em ambientes promotores de inovação;;Apoiar as atividades de PD&amp;I e a inserção de pesquisadores nas empresas e no governo;;Harmonizar as práticas e a legislação relativas à CT&amp;I;;Desenvolver o sistema de parques tecnológicos e ambientes de inovação do Estado;</t>
  </si>
  <si>
    <t>aumentar o efetivo de docentes concursados nas universidades estaduais</t>
  </si>
  <si>
    <t>Manejar novos instrumentos jurídicos de contratação contidos no Marco Legal de Ciência, Tecnologia e Inovação;;Alinhar as políticas públicas de educação com as áreas estratégicas e os desafios estaduais e nacionais de CT&amp;I;;Promover a abordagem mais consistente dos conteúdos de ciências, tecnologia, engenharia e matemática na formação em todos os níveis;;Ampliar, diversificar e consolidar a capacidade de pesquisa básica no Estado;;Formar recursos humanos nas áreas de ciência, pesquisa, tecnologia e inovação, inclusive por meio de apoio às atividades de extensão.</t>
  </si>
  <si>
    <t>aumentar as áreas fisicas (prédios, laboratorios) nas universidades estaduais</t>
  </si>
  <si>
    <t>1. criar centros de divulgação científica em cada universidade estadual</t>
  </si>
  <si>
    <t>Contribuir para promoção, participação e apropriação do conhecimento científico, tecnológico e inovador pela população em geral;;Ampliar as oportunidades de inclusão social das parcelas mais vulneráveis da população paranaense por meio da CT&amp;I;;Apoiar o fortalecimento de espaços de divulgação científica e de inovação como centros e museus de ciências, de inovação, planetários, herbários e afins;;Financiar feiras de ciências nas escolas;;Estabelecer conexões interdisciplinares e pluriversidade de saberes;</t>
  </si>
  <si>
    <t>Apoiar a internacionalização de instituições públicas e privadas paranaenses que atuam na área de CT&amp;I;;Apoiar a produção científica paranaense indexada em publicações internacionais;;Atrair pesquisadores estrangeiros com programas de desenvolvimento conjunto;;Criar programa de bolsas de estudo no exterior para alunos e professores paranaenses;;Ampliação da cooperação internacional com ênfase nas áreas estratégicas para o desenvolvimento do Estado do Paraná.</t>
  </si>
  <si>
    <t>Tornar as universidades paranaenses motores vitais da inovação;;Ofertar programas de licença empreendedora para estudantes e professores das universidades estaduais paranaenses;;Regulamentar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</si>
  <si>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Criar programas para apoiar a transformação de ideias em projetos bem sucedidos e sustentáveis;;Apoiar ao avanço tecnológico e às inovações nas empresas e outras organizações públicas e privadas no Estado do Paraná;;Conceder de subvenção financeira a projetos de PD&amp;I;;Expandir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</si>
  <si>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empresarial;;Regulamentar a concessão de bônus tecnológico;;Prever investimentos em pesquisa, desenvolvimento e inovação em contratos de concessão de serviços públicos e regulações setoriais.</t>
  </si>
  <si>
    <t>Expandir a utilização de TICs na prestação de serviços públicos do Estado;;Revisar processos de trabalho no âmbito da administração direta e indireta do Estado visando à simplificação e desburocratização da ação pública;;Aprimorar a oferta de bens e serviços à sociedade através da transformação digital;;Aumentar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</si>
  <si>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O maior desafio é ampliar pessoal qualificado em áreas estrategicas nas universidades estaduais, por meio de concursos públicos, contratação para a pós-graduação e alteração na Lei Geral das Universidades</t>
  </si>
  <si>
    <t>aurea cristina pinto coelho</t>
  </si>
  <si>
    <t>Parana</t>
  </si>
  <si>
    <t>ADMINISTRADORA</t>
  </si>
  <si>
    <t>aureac@ufpr.br</t>
  </si>
  <si>
    <t>752.113.359-53</t>
  </si>
  <si>
    <t>MAIOR TROCA DE INFORMAÇÕES E CONHECIMENTOS DA EQUIPE DA AREA PRIVADA COM A PÚBLICA</t>
  </si>
  <si>
    <t>Manejar novos instrumentos jurídicos de contratação contidos no Marco Legal de Ciência, Tecnologia e Inovação;;Promover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amparo;;Incentivar a participação em eventos de outros Estados e países para conhecimento de iniciativas e ações que podem ser replicadas;;Inserir a educação básica no Sistema Estadual de CT&amp;I e considerar seus atores como operadores de CT&amp;I;;Formar recursos humanos nas áreas de ciência, pesquisa, tecnologia e inovação, inclusive por meio de apoio às atividades de extensão.</t>
  </si>
  <si>
    <t>MAIOR INVESTIMENTO NA EDUCAÇÃO BÁSICA</t>
  </si>
  <si>
    <t>Francisco Alexandre Ribeiro de Alencar</t>
  </si>
  <si>
    <t>Coordenador de Promoções e Relações Públicas</t>
  </si>
  <si>
    <t>faralencar@uem.br</t>
  </si>
  <si>
    <t>027.346.509-08</t>
  </si>
  <si>
    <t>O Estado precisa urgentemente facilitar os processos de compras das Universidades, pois isso impacta diretamente na qualidade das pesquisas.
Mesmo existindo leis que exijam necessidade de realização de licitações, isso leva tempo, e em se tratando de um mestrado, por exemplo, pode levar até 30% do tempo do mestrado aguardando aquisição de equipamento ou outros materiais necessários à pesquisa.</t>
  </si>
  <si>
    <t>Desenvolver nas escolas aptidões individuais para o empreendedorismo e para a pesquisa científica;;Promover políticas setoriais de PD&amp;I por meio de ações orientadas para objetivos estratégicos;;Alinhar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</si>
  <si>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É interessante que ocorra mais investimentos nas universidades e que essa ideia de incluir empresas seja de competência exclusiva das universidades, e não do estado.</t>
  </si>
  <si>
    <t>Maior investimento nas universidades, com valorização dos professores e mais verba para pesquisas.</t>
  </si>
  <si>
    <t>Garantir a ampliação, regularidade e perenidade dos financiamentos e investimentos em CT&amp;I;;Regulamentar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públicas;;Desenhar políticas públicas específicas para a atuação dos inventores independentes e a criação, absorção, difusão e transferência de tecnologia;;Ampliar a articulação e a cooperação institucional, nacional e internacional em matéria de CT&amp;I;</t>
  </si>
  <si>
    <t>Necessária a valorização dos profissionais de P&amp;D do estado, tanto pesquisadores como corpo técnico qualificado.</t>
  </si>
  <si>
    <t>Promover a mobilidade internacional como parte integrante da carreira de profissionais de PD&amp;I;;Utilizar compras públicas como indutoras de inovação, a partir da capacitação dos agentes públicos no Marco Legal de Ciência, Tecnologia e Inovação;;Realizar concursos de invenções e regulamentar o investimento de capital semente estatal como forma de apoio ao empreendedorismo inovador de alto impacto;;Alinhar as políticas públicas de educação com as áreas estratégicas e os desafios estaduais e nacionais de CT&amp;I;;Inserir a educação básica no Sistema Estadual de CT&amp;I e considerar seus atores como operadores de CT&amp;I;</t>
  </si>
  <si>
    <t>Maior investimento na infraestrutura das escolas e universidades.</t>
  </si>
  <si>
    <t>Fomentar, manter e investir em equipamentos e infraestruturas necessários para liderar avanços científicos e tecnológicos de ponta;;Investir em espaços públicos inteligentes, coworkins, laboratórios de pesquisa, centros tecnológicos, redes wi-fi públicas de alta performance;;Virtualização da infraestrutura de CT&amp;I;;Desenvolver mecanismos de compras públicas, encomendas tecnológicas, concursos de CT&amp;I;</t>
  </si>
  <si>
    <t>Mais investimento para realização de eventos científicos e tecnológicos de grandes proporções no estados.</t>
  </si>
  <si>
    <t>Contribuir para promoção, participação e apropriação do conhecimento científico, tecnológico e inovador pela população em geral;;Ampliar as oportunidades de inclusão social das parcelas mais vulneráveis da população paranaense por meio da CT&amp;I;;Financiar feiras de ciências nas escolas;;Estimular a realização de atividades de popularização e divulgação da CT&amp;I em ações de inclusão social para fins de redução das desigualdades;;Promover a interação entre a ciência, a cultura e a arte, com valorização dos aspectos humanísticos e da história da ciência;</t>
  </si>
  <si>
    <t>Mais investimento para pesquisadores e corpo técnico participar de eventos internacionais.</t>
  </si>
  <si>
    <t>Ampliar e fortalecer a internacionalização no ensino e pesquisa em CT&amp;I;;Estimular a constituição, a expansão e a internacionalização de redes temáticas e interdisciplinares de pesquisa;;Induzir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internacionais;;Incentivar a aproximação do Sistema Estadual de CT&amp;I de sistemas internacionais de CT&amp;I;</t>
  </si>
  <si>
    <t>Ofertar programas de licença empreendedora também para o corpo técnico das universidades estaduais paranaenses;</t>
  </si>
  <si>
    <t>Investir em capacitação do corpo técnico das universidades</t>
  </si>
  <si>
    <t>Capacitação de recursos humanos para a inovação;;Utilizar o poder de compra do Estado para fomentar o empreendedorismo inovador e a inovação;;Estabelecer um conjunto de programas e ações escaláveis para adigitalização básica de MPMEs no Estado do Paraná;;Criar programas de empreendedorismo inovador que diminuam as brechas sociais, territoriais e de gênero.</t>
  </si>
  <si>
    <t>Permitir que as universidades tenham autonomia para realizar contrato com as empresas.</t>
  </si>
  <si>
    <t>Estimular a inserção de pesquisadores em empresas privadas, através de programas de concessão de bolsas;;Qualificar profissionais especializados para atuarem na área de execução de projetos de inovação no ambiente empresarial;;Prever investimentos em pesquisa, desenvolvimento e inovação em contratos de concessão de serviços públicos e regulações setoriais.</t>
  </si>
  <si>
    <t>Investir em capacitação do corpo técnico do estado</t>
  </si>
  <si>
    <t>Capacitação de recursos humanos para a transformação digital;;Aumentar a capacidade estatal para a oferta digital de serviços públicos, assinaturas eletrônicas, governança digital, obtenção de documentos, entre outros;</t>
  </si>
  <si>
    <t>Aumentar o incentivo para startups</t>
  </si>
  <si>
    <t>Investir mais em cultura e eventos, pois somos um estado maravilhoso que é pouco explorado para eventos de médio porte, principalmente nas cidades do interior.</t>
  </si>
  <si>
    <t>O maior desafio é a cultura conservadora do estado, que atrapalha o desenvolvimento de forma geral.
Basta avaliar nosso vizinho, São Paulo, e verificar como ele trata suas instituições de ensino de nível superior. Precisamos aprender com as experiências que dão certo nos outros estados, e trazer essas ideias para implementação aqui no Paraná.</t>
  </si>
  <si>
    <t>Veronice Slusarski Santana</t>
  </si>
  <si>
    <t>veronice.santana@unioeste.br</t>
  </si>
  <si>
    <t>020.065.449-77</t>
  </si>
  <si>
    <t>Fomentar pesquisas voltadas para pequenas empresas e pesquisadores que ainda não se tornaram de excelência por dificuldade de competir nos editais com os pesquisadores de excelência.</t>
  </si>
  <si>
    <t>Apoiar as atividades de PD&amp;I e a inserção de pesquisadores nas empresas e no governo;;Desenvolver aptidões individuais para o empreendedorismo de alta densidade tecnológica nos estudantes das universidades públicas, desde a graduação;;Tratar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</si>
  <si>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Incentivar a capacitação e favorecer a interação (troca de experiência) entre o setor público e privado, com foco principal nos pesquisadores que ainda não atingiram a excelência.</t>
  </si>
  <si>
    <t>Promover a mobilidade internacional como parte integrante da carreira de profissionais de PD&amp;I;;Incentivar a participação em eventos de outros Estados e países para conhecimento de iniciativas e ações que podem ser replicadas;;Alinhar as políticas públicas de educação com as áreas estratégicas e os desafios estaduais e nacionais de CT&amp;I;;Ampliar, diversificar e consolidar a capacidade de pesquisa básica no Estado;;Formar recursos humanos nas áreas de ciência, pesquisa, tecnologia e inovação, inclusive por meio de apoio às atividades de extensão.</t>
  </si>
  <si>
    <t>Fomentar a manutenção de equipamentos de pequeno e médio porte que também são essenciais para a realização de projetos de PD&amp;I visando tecnologias de ponta</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</si>
  <si>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afins;;Trazer para o Estado mostras itinerantes com assuntos pertinentes à popularização da CT&amp;I;;Apoiar ações para a realização de pesquisas sobre popularização e divulgação da CT&amp;I e de Ciência Cidadã a fim de fortalecer a área e subsidiar a tomada de decisão;</t>
  </si>
  <si>
    <t>Disponibilizar recursos por meio de editais específicos para custear a publicação de artigos em revistas internacionais por pesquisadores que ainda não atingiram a excelência.</t>
  </si>
  <si>
    <t>Estimular a constituição, a expansão e a internacionalização de redes temáticas e interdisciplinares de pesquisa;;Induzir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internacionais;;Apoiar a internacionalização de instituições públicas e privadas paranaenses que atuam na área de CT&amp;I;;Apoiar a produção científica paranaense indexada em publicações internacionais;</t>
  </si>
  <si>
    <t>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</si>
  <si>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Incentivar a cultura do empreendedorismo nos cursos de graduação e nas IC&amp;T de forma ampla</t>
  </si>
  <si>
    <t>Capacitação de recursos humanos para a inovação;;Desenvolver programas de fomento à inovação e ao empreendedorismo com foco na redução das desigualdades regionais e respeitadas as vocações das regiões paranaenses;;Financiar incubadoras e aceleradoras em empresas com base tecnológica;;Expandir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t>
  </si>
  <si>
    <t>Desburocratizar a interação público - privado</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</si>
  <si>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bolsas;;Qualificar profissionais especializados para atuarem na área de execução de projetos de inovação no ambiente empresarial;;Promover ações de Apoio Direto à Inovação destinadas ao atendimento de prioridades estaduais de interesse estratégico;</t>
  </si>
  <si>
    <t>Fornecer meios digitais adequados para o trabalho dos docentes nas universidades, pois a grande maioria não tem computadores de ponta, internet de qualidade e softwares específicos para desenvolver suas atividades de ensino, pesquisa e extensão, estando na era do analfabetismo difital</t>
  </si>
  <si>
    <t>Capacitação de recursos humanos para a transformação digital;;Revisar processos de trabalho no âmbito da administração direta e indireta do Estado visando à simplificação e desburocratização da ação pública;;Aprimorar a oferta de bens e serviços à sociedade através da transformação digital;;Digitalizar serviços públicos visando o menor tempo para o atendimento e a melhoria da qualidade de vida dos cidadãos;;Aumentar a capacidade estatal para a oferta digital de serviços públicos, assinaturas eletrônicas, governança digital, obtenção de documentos, entre outros;</t>
  </si>
  <si>
    <t>Participação efetiva nas políticas nacionais de desenvolvimento econômico, científico, tecnológico e de inovação na implementação dos respectivos planos, programas e projetos de interesse estadual;;Criar produtos financeiros específicos para facilitar a fase de scale-up por meio do acesso a mercados internacionais;;Utilizar TICs nos processos estatais de certificação e documentação para internacionalização dos negócios;</t>
  </si>
  <si>
    <t>A burocratização e a falta da cultura do empreendedorismo</t>
  </si>
  <si>
    <t>ALESSANDRA BACK DE REZENDE MARSARO</t>
  </si>
  <si>
    <t>DISCENTE</t>
  </si>
  <si>
    <t>alemarsaro@hotmail.com</t>
  </si>
  <si>
    <t>886.004.249-68</t>
  </si>
  <si>
    <t>A partir de programas e incentivos às pesquisas e projetos dentro das universidades e escolas, fazendo com que estas saiam de seu ambiente e proponham à comunidade soluções aos problemas enfrentados pelas empresas e instituições. Com isso podendo haver a : Erradicação da pobreza (trazendo conhecimentos ao maior número de discentes, levando-os às pesquisas e consequentemente para dentro das empresas); Educação de Qualidade (com mais incentivos financeiros os docentes podem ter tempo livre para desenvolver esses projetos junto à comunidade, e não ter vários empregos em busca de sustento, e também melhores laboratórios em suas escolas e universidades).</t>
  </si>
  <si>
    <t>Conceder de subvenção financeira a projetos de PD&amp;I;;Apoiar as atividades de PD&amp;I e a inserção de pesquisadores nas empresas e no governo;;Atualizar a legislação para a garantia do compartilhamento de recursos humanos do Estado com empresas para realização de atividades de PD&amp;I;;Tratar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</si>
  <si>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Através de políticas públicas que visam Trabalho Decente e Crescimento Econômico
Promover o crescimento econômico sustentado, inclusivo e sustentável, o emprego pleno e produtivo e o trabalho decente para todos, e Assegurar a educação inclusiva e equitativa de qualidade, e promover oportunidades de aprendizagem ao longo da vida para todos</t>
  </si>
  <si>
    <t>Manejar novos instrumentos jurídicos de contratação contidos no Marco Legal de Ciência, Tecnologia e Inovação;;Promover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PD&amp;I;;Promover a abordagem mais consistente dos conteúdos de ciências, tecnologia, engenharia e matemática na formação em todos os níveis;;Ampliar, diversificar e consolidar a capacidade de pesquisa básica no Estado;</t>
  </si>
  <si>
    <t>Através de uma política a qual permita que as universidades possam receber incentivos financeiros e fiscais das empresas, as quais necessitam de pesquisas e novas tecnologias, auxiliando assim o desenvolvimento de ambas as partes, como o exemplo nos EUA. Indústria Inovação e Infraestrutura
Construir infraestruturas resilientes, promover a industrialização inclusiva e sustentável e fomentar a inovação.</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</si>
  <si>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estadual;;Criar incentivos para que as IEES se integrem e executem programas, projetos e ações voltadas para a população com vistas a emancipação social e a integração regional solidária em articulação com a formação científica e pedagógica de seus estudantes;</t>
  </si>
  <si>
    <t>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empresas;;Promover ações de Apoio Direto à Inovação destinadas ao atendimento de prioridades estaduais de interesse estratégico;;Utilizar a encomenda tecnológica como mecanismo de resolução de desafios da administração pública;</t>
  </si>
  <si>
    <t>Através de uma política a qual permita que as universidades possam receber incentivos financeiros e fiscais das empresas, as quais necessitam de pesquisas e novas tecnologias, auxiliando assim o desenvolvimento de ambas as partes, como o exemplo nos EUA.</t>
  </si>
  <si>
    <t>Uma política pública a qual desde os primeiros anos do ensino fundamental se priorize uma estratégia de fomento à inovação e desenvolvimento social e econômico inclusivo e sustentável. Bem como permitir receber incentivos financeiros e fiscais das empresas para desenvolvimento de projetos necessários às empresas, transformando-se em laboratórios das mesmas, e enquanto discentes sendo futuros colaboradores destas.</t>
  </si>
  <si>
    <t>sebastiao cavalcanti neto</t>
  </si>
  <si>
    <t>Coordenador da Agitec</t>
  </si>
  <si>
    <t>sebastiao.cavalcanti@unespar.edu.br</t>
  </si>
  <si>
    <t>484.964.999-87</t>
  </si>
  <si>
    <t>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graduação;;Desenvolver nas escolas aptidões individuais para o empreendedorismo e para a pesquisa científica;;Promover a simplificação de procedimentos para gestão de projetos de ciência, tecnologia e inovação.</t>
  </si>
  <si>
    <t>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públicas;;Estimular a implantação de laboratórios multiusuários;;Estimular a inovação no setor público e privado, a constituição e a manutenção de parques, os arranjos Produtivos Locais (APLs), os polos e arranjos tecnológicos, os distritos industriais e os demais ambientes promotores da inovação;;Desenvolver o sistema de parques tecnológicos e ambientes de inovação do Estado;</t>
  </si>
  <si>
    <t>Apoiar atividades de CT&amp;I envolvendo a Pessoa Idosa. O envelhecimento da população abre uma lacuna que precisa ser trabalhada.</t>
  </si>
  <si>
    <t>Contribuir para promoção, participação e apropriação do conhecimento científico, tecnológico e inovador pela população em geral;;Ampliar as oportunidades de inclusão social das parcelas mais vulneráveis da população paranaense por meio da CT&amp;I;;Apoiar o fortalecimento de espaços de divulgação científica e de inovação como centros e museus de ciências, de inovação, planetários, herbários e afins;;Estimular a realização de atividades de popularização e divulgação da CT&amp;I em ações de inclusão social para fins de redução das desigualdades;;Estimular a participação de grupos de áreas urbanas e periferias, áreas rurais, comunidades tradicionais, pessoas com deficiência, idosos, entre outros, em atividades de CT&amp;I;</t>
  </si>
  <si>
    <t>Fomento à ações de CT&amp;I voltadas à Pessoa Idosa</t>
  </si>
  <si>
    <t>Fomentar a visibilidade da pesquisa e da produção de conhecimento e de inovação de pesquisadores paranaenses, seja por meio de publicações em revistas de impacto internacional e (ou) por meio da projeção e impacto nos rankings internacionais;;Fomentar a utilização de práticas educacionais que estimulem a cultura da internacionalização do conhecimento, incorporando técnicas e práticas de excelência em todos os níveis de educação;;Gerar novos modelos de gestão, de ensino, de pesquisa, de inovação e de cooperação e interação que projetem e executem ações de internacionalização;;Possibilitar gestores e pesquisadores vivenciar novas experiências de interação e desenvolvimento, apropriando-se de visões mais amplas e sem fronteiras, para melhores tomadas de decisão em investimentos futuros em suas organizações;;Incentivar a mobilidade de pesquisadores, colaboração física e virtual entre instituições paranaenses e internacionais, participação em organizações internacionais de pesquisa, desenvolvimento e inovação;</t>
  </si>
  <si>
    <t>Tornar as universidades paranaenses motores vitais da inovação;;Ofertar programas de licença empreendedora para estudantes e professores das universidades estaduais paranaenses;;Criar incentivos para que as IEES se integrem e executem programas, projetos e ações voltadas para a população com vistas a emancipação social e a integração regional solidária em articulação com a formação científica e pedagógica de seus estudantes;;Estruturar os Núcleos de Inovação Tecnológica/Agências de Inovação das IEES para atenderem as atribuições da</t>
  </si>
  <si>
    <t>Estimular a cultura empreendedora, em especial entre os jovens;;Criar programas para apoiar a transformação de ideias em projetos bem sucedidos e sustentáveis;;Capacitação de recursos humanos para a inovação;;Estimular e apoiar a constituição, consolidação e expansão de ambientes promotores de inovação nas suas dimensões ecossistemas de inovação e mecanismos de geração de empreendimentos;;Criar programas de empreendedorismo inovador que diminuam as brechas sociais, territoriais e de gênero.</t>
  </si>
  <si>
    <t>Qualificar profissionais especializados para atuarem na área de execução de projetos de inovação no ambiente empresarial;;Prever investimentos em pesquisa, desenvolvimento e inovação em contratos de concessão de serviços públicos e regulações setoriais.</t>
  </si>
  <si>
    <t>Capacitação de recursos humanos para a transformação digital;</t>
  </si>
  <si>
    <t>Gustavo Biasoli Alves</t>
  </si>
  <si>
    <t>Professor do Ensino Superior</t>
  </si>
  <si>
    <t>gustavo.alves@unioeste.br</t>
  </si>
  <si>
    <t>149.634.258-58</t>
  </si>
  <si>
    <t>Criar um ambiente de cooperação e parceria entre as universidades, empresas e sociedade civil</t>
  </si>
  <si>
    <t>Desenvolver linhas de crédito voltadas ao avanço tecnológico e às inovações nas empresas e em outras organizações públicas e privadas no Estado do Paraná;;Conceder de subvenção financeira a projetos de PD&amp;I;;Desenvolver aptidões individuais para o empreendedorismo de alta densidade tecnológica nos estudantes das universidades públicas, desde a graduação;;Impulsionar a inovação disruptiva;;Criar programas para graduandos, mestrandos e doutorandos se capacitarem na proteção de suas pesquisas e oferta das mesmas para a solução de problemas locais, regionais, nacionais e internacionais;</t>
  </si>
  <si>
    <t>Fortalecer os ecossistemas de inovação que já existem e estimular o surgimento de novos</t>
  </si>
  <si>
    <t>Desenvolver, implementar e manter um sistema de informações, comunicação e disseminação do conhecimento em ciência, tecnologia e inovação;;Garantir a ampliação, regularidade e perenidade dos financiamentos e investimentos em CT&amp;I;;Regulamentar as modalidades de fomento previstas na &lt;a href="https://www.legislacao.pr.gov.br/legislacao/pesquisarAto.do?action=exibir&amp;codAto=246931&amp;indice=1&amp;totalRegistros=1&amp;dt=4.3.2023.12.38.45.717" target="_blank"&gt;Lei de Inovação&lt;/a&gt;;;Realizar ações de compliance e integridade entre os órgãos do Estado para a aplicação do Marco Legal de Ciência, Tecnologia e Inovação;;Conectar pesquisadores, linhas de pesquisa, empresas, necessidades públicas e privadas no desenho de soluções inovadoras;</t>
  </si>
  <si>
    <t>Estimular a inovação, sobretudo a de cunho social desde a base</t>
  </si>
  <si>
    <t>Promover a mobilidade internacional como parte integrante da carreira de profissionais de PD&amp;I;;Constituir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CT&amp;I;;Inserir a educação básica no Sistema Estadual de CT&amp;I e considerar seus atores como operadores de CT&amp;I;</t>
  </si>
  <si>
    <t>Fortalecer o intercambio e a troca de informações entre os ecossistemas de inovação já existentes e seus congêneres em outras unidades da federação e outros países.</t>
  </si>
  <si>
    <t>Promover a sinergia territorial das ICTs com agentes privados e da sociedade civil para aprofundar a colaboração e coesão das ações em CT&amp;I em áreas estratégicas;;Investir em espaços públicos inteligentes, coworkins, laboratórios de pesquisa, centros tecnológicos, redes wi-fi públicas de alta performance;;Construir programas e ações setoriais de digitalização adequados às características específicas no domínio da agropecuária, indústria, turismo e do comércio, tendo em conta a sustentabilidade ambiental.</t>
  </si>
  <si>
    <t>Aumentar os recursos disponíveis para a Fundação Araucária e Fundo Paraná.</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</si>
  <si>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universidades;;Desenvolver metodologias de ensino não formais;;Apoiar o fortalecimento de espaços de divulgação científica e de inovação como centros e museus de ciências, de inovação, planetários, herbários e afins;;Trazer para o Estado mostras itinerantes com assuntos pertinentes à popularização da CT&amp;I;</t>
  </si>
  <si>
    <t>Incentivar o intercâmbio e a troca de experiências entre pesquisadores e ecossistemas de inovação, mormente os situados nas regiões fronteiriças do Estado.</t>
  </si>
  <si>
    <t>Estimular a constituição, a expansão e a internacionalização de redes temáticas e interdisciplinares de pesquisa;;Induzir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internacionais;;Gerar novos modelos de gestão, de ensino, de pesquisa, de inovação e de cooperação e interação que projetem e executem ações de internacionalização;;Treinamento de gestores para sensibilização da importância das ações de internacionalização, de pesquisa aplicada, de relacionamento com o setor empresarial e governo;</t>
  </si>
  <si>
    <t>Ampliar as ações já existentes</t>
  </si>
  <si>
    <t>Ofertar programas de licença empreendedora para estudantes e professores das universidades estaduais paranaenses;;Constituir fóruns de integração de políticas de CT&amp;I com os diversos agentes e atores;;Regulamentar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</si>
  <si>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Ver as opções que já elenquei e o que marcarei abaixo</t>
  </si>
  <si>
    <t>Estimular a cultura empreendedora, em especial entre os jovens;;Impulsionar a inovação disruptiva e o empreendedorismo no campo digital para MPMEs, possibilitando que startups aproveitem as oportunidades do mercado regional e fortaleçam a competitividade paranaense nas áreas estratégicas;;Expandir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ambientais;;Criar programas de empreendedorismo inovador que diminuam as brechas sociais, territoriais e de gênero.</t>
  </si>
  <si>
    <t>Elaborar cartilhas explicativas dos instrumentos de incentivo público à atividade empresarial, facilitando o acesso às informações e aumentando o número de empresas beneficiadas;;Utilizar a encomenda tecnológica como mecanismo de resolução de desafios da administração pública;;Lançar prêmios tecnológicos para empresas sediadas no Estado;;Utilizar o poder de compra do Estado para estimular empresas inovadoras;</t>
  </si>
  <si>
    <t>Seguir com o processo de digitalização já em curso.</t>
  </si>
  <si>
    <t>Expandir a utilização de TICs na prestação de serviços públicos do Estado;;Capacitação de recursos humanos para a transformação digital;;Revisar processos de trabalho no âmbito da administração direta e indireta do Estado visando à simplificação e desburocratização da ação pública;;Aprimorar a oferta de bens e serviços à sociedade através da transformação digital;;Aumentar a capacidade estatal para a oferta digital de serviços públicos, assinaturas eletrônicas, governança digital, obtenção de documentos, entre outros;</t>
  </si>
  <si>
    <t>Seguir com os itens já elencados acima e:</t>
  </si>
  <si>
    <t>Desenvolver instrumentos de apoio à internacionalização de startups e MPMEs inovadoras, criando uma mentalidade global e facilitando acesso a outros mercados;;Criar produtos financeiros específicos para facilitar a fase de scale-up por meio do acesso a mercados internacionais;;Mapeamento de oportunidades de mercado em outros países;;Utilizar TICs nos processos estatais de certificação e documentação para internacionalização dos negócios;</t>
  </si>
  <si>
    <t>Fomentar a inovação de base social desde a base mostrando-a como vetor de transformação social sustentável</t>
  </si>
  <si>
    <t>Romper com o negacionismo e o isolacionismo científicos fomentando a cultura científica desde os primórdios da educação.</t>
  </si>
  <si>
    <t>JANDIR FERRERA DE LIMA</t>
  </si>
  <si>
    <t>jandir.lima@unioeste.br</t>
  </si>
  <si>
    <t>616.442.850-53</t>
  </si>
  <si>
    <t>Editais de pesquisa básica e aplicada alinhados com os ODS, mas desburocratizados.</t>
  </si>
  <si>
    <t>Desenvolver linhas de crédito voltadas ao avanço tecnológico e às inovações nas empresas e em outras organizações públicas e privadas no Estado do Paraná;;Conceder de subvenção financeira a projetos de PD&amp;I;;Apoiar as atividades de PD&amp;I e a inserção de pesquisadores nas empresas e no governo;;Impulsionar a inovação disruptiva;;Promover a simplificação de procedimentos para gestão de projetos de ciência, tecnologia e inovação.</t>
  </si>
  <si>
    <t>Migrar de uma economia intensiva em recursos naturais para uma economia mais inovativa e com conteúdo tecnológico</t>
  </si>
  <si>
    <t>MAFALDA NESI FRANCISCHETT</t>
  </si>
  <si>
    <t>SUL</t>
  </si>
  <si>
    <t>PROFESSORA</t>
  </si>
  <si>
    <t>PROFESSORAMAFALDA57@GMAIL.COM</t>
  </si>
  <si>
    <t>880.738.909-68</t>
  </si>
  <si>
    <t>Desenvolver linhas de crédito voltadas ao avanço tecnológico e às inovações nas empresas e em outras organizações públicas e privadas no Estado do Paraná;;Conceder de subvenção financeira a projetos de PD&amp;I;;Desenvolver aptidões individuais para o empreendedorismo de alta densidade tecnológica nos estudantes das universidades públicas, desde a graduação;;Desenvolver nas escolas aptidões individuais para o empreendedorismo e para a pesquisa científica;;Promover políticas setoriais de PD&amp;I por meio de ações orientadas para objetivos estratégicos;</t>
  </si>
  <si>
    <t>INCENTIVAR A PESUQISA NA EDUCAÇÃO BÁSICA NAS ESCOLAS PÚBLICAS</t>
  </si>
  <si>
    <t>EVENTOS DE SOCIALIAÇÃODO QUE ESTÁ SENDO FEITO</t>
  </si>
  <si>
    <t>Ampliar e fortalecer a internacionalização no ensino e pesquisa em CT&amp;I;;Fomentar a utilização de práticas educacionais que estimulem a cultura da internacionalização do conhecimento, incorporando técnicas e práticas de excelência em todos os níveis de educação;;Apoiar a internacionalização de instituições públicas e privadas paranaenses que atuam na área de CT&amp;I;;Ampliar o conhecimento dos resultados e impactos de ações e políticas de ecossistemas maduros de interação da tríplice hélice e de investimentos em pessoas e programas de CT&amp;I;;Apoiar de todas as formas admitidas a participação de pesquisadores paranaenses em redes de pesquisa internacionais;</t>
  </si>
  <si>
    <t>PROMOVER ECVENTOS QUE PROMOVAM VISIBILIDADE DO QUE ESTÁ SENDO FEITO</t>
  </si>
  <si>
    <t>PROMOVER CONCURSOS PARA PROMOVER INCENTIVO ÀS EMPRESAS QUE MELHOR PLANEJAM PLANO DE GESTÃO PARA INCLUSÃO</t>
  </si>
  <si>
    <t>PROMOVER ESCOLAS PÚBLICAS QUE DESENVOLVEM COM DESTINÇÃO O ENSINO INCLUSIVO DE QUALIDADE</t>
  </si>
  <si>
    <t>PROMOVER A EDUCAÇÃO PÚBLICA DE QUALIDADE E COM CREDIBILIDADE BASEADA EM PESQUISAS QUE PROMOVAM O BEM SOCIAL</t>
  </si>
  <si>
    <t>Ricardo Luiz Barros de Freitas</t>
  </si>
  <si>
    <t>ricardo.freitas1@unioeste.br</t>
  </si>
  <si>
    <t>900.538.695-91</t>
  </si>
  <si>
    <t>Criar um setor nas universidades que procure o pesquisador e o orientador, propondo comercializar pesquisas, juntamente com empresas que possam aplica-las. Um grande exemplo é o M.I.T.</t>
  </si>
  <si>
    <t>Todas as anteriores, pois não são cumpridas.</t>
  </si>
  <si>
    <t>Investimento nas UNIVERSIDADES, principalmente nos laboratórios de pesquisa para concretização dos projetos, e investimento para aplicação na sociedade.</t>
  </si>
  <si>
    <t>Todas as citadas anteriormente seriam perfeitas, se realmente fossem aplicadas.</t>
  </si>
  <si>
    <t>Preferencialmente aplicar as citadas.</t>
  </si>
  <si>
    <t>Aplicar algumas das ideias citadas em todos os eixos anteriores citados.</t>
  </si>
  <si>
    <t>Jose Ederaldo Queiroz Telles</t>
  </si>
  <si>
    <t>Professor e gestor</t>
  </si>
  <si>
    <t>ederaldo@ufpr.br</t>
  </si>
  <si>
    <t>320.886.049-87</t>
  </si>
  <si>
    <t>Ampliar os equipamentos de difusão eficiente da cultura, com geração de talentos e o despertar para as novas áreas da economia e do mercado, baseado nas evidências confiáveis.</t>
  </si>
  <si>
    <t>Maria Lúcia Bonfleur</t>
  </si>
  <si>
    <t>maria.bonfleur@unioeste.br</t>
  </si>
  <si>
    <t>019.677.859-02</t>
  </si>
  <si>
    <t>Conhecer os projetos que são desenvolvidos nas universidades e apoiar este projetos por meio de fomento à pesquisa.</t>
  </si>
  <si>
    <t>Desenvolver nas escolas aptidões individuais para o empreendedorismo e para a pesquisa científica;;Alinhar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</si>
  <si>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Poderia ser disponibilizado um orçamento maior para o CT&amp;I, tendo como base outras agências de fomento que temos no país, que estimulam pequenas incubadoras e estimulam a cooperação nacional.</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</si>
  <si>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Inovação&lt;/a&gt;;;Estimular a implantação de laboratórios multiusuários;;Conectar pesquisadores, linhas de pesquisa, empresas, necessidades públicas e privadas no desenho de soluções inovadoras;;Desenhar políticas públicas específicas para a atuação dos inventores independentes e a criação, absorção, difusão e transferência de tecnologia;;Apoiar as atividades de PD&amp;I e a inserção de pesquisadores nas empresas e no governo;;Facilitar a transferência de conhecimento por meio de ações que eliminem as barreiras existentes entre os diferentes atores nas esferas pública e privada, com consequente ampliação da divulgação e comunicação da PD&amp;I junto à sociedade;;Ampliar a articulação e a cooperação institucional, nacional e internacional em matéria de CT&amp;I;;Implementar e fortalecer os Centros de Excelência em áreas estratégicas para o Estado.</t>
  </si>
  <si>
    <t>Além de estimular a implantação de laboratórios multiusuárias, disponibilizar a compra de equipamentos de excelência para o desenvolvimento das pesquisas, tendo em vista a escassez destes equipamentos, principalmente em algumas regiões.;Disponibilizar recursos humanos qualificados para manutenção dos laboratórios multiusuários.</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</si>
  <si>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replicadas;;Promover a abordagem mais consistente dos conteúdos de ciências, tecnologia, engenharia e matemática na formação em todos os níveis;;Inserir a educação básica no Sistema Estadual de CT&amp;I e considerar seus atores como operadores de CT&amp;I;;Ampliar, diversificar e consolidar a capacidade de pesquisa básica no Estado;</t>
  </si>
  <si>
    <t>Incentivando/disponibilizando, através de recursos financeiros, a compra de equipamentos de médio e grande porte e colocando estes equipamentos em laboratórios multusuários por regiões. Além disso, dar suporte para manutenção destes equipamentos e para o bom funcionamento, através da disponibilização de recursos técnicos qualificados para operarem os equipamentos.</t>
  </si>
  <si>
    <t>Incentivar desde o ensino fundamental o aprendizado de uma língua estrangeira e/ou de programas de ensino de línguas.</t>
  </si>
  <si>
    <t>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internacionais;;Apoiar a produção científica paranaense indexada em publicações internacionais;;Atrair pesquisadores estrangeiros com programas de desenvolvimento conjunto;;Criar programa de bolsas de estudo no exterior para alunos e professores paranaenses;</t>
  </si>
  <si>
    <t>Tornar as universidades paranaenses motores vitais da inovação;;Ofertar programas de licença empreendedora para estudantes e professores das universidades estaduais paranaenses;;Aperfeiçoar as práticas relativas à proteção da propriedade intelectual, sua divulgação e conexão com o setor produtivo;;Regulamentar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t>
  </si>
  <si>
    <t>Estimular a cultura empreendedora, em especial entre os jovens;;Criar programas para apoiar a transformação de ideias em projetos bem sucedidos e sustentáveis;;Financiar incubadoras e aceleradoras em empresas com base tecnológica;;Patrocinar políticas públicas que favorecem empreendimentos inovadores que gerem soluções para problemas ambientais;;Criar programas de empreendedorismo inovador que diminuam as brechas sociais, territoriais e de gênero.</t>
  </si>
  <si>
    <t>Modernizar o ensino com as ferramentas tecnológicas de ponta, e disponibilizar cursos aos professores para aprenderem a utilizar essas tecnologias</t>
  </si>
  <si>
    <t>Identificar os sistemas informatizados e apresentar um diagnóstico sobre os processos e as soluções tecnológicas utilizadas pela administração direta e indireta;;Expandir a utilização de TICs na prestação de serviços públicos do Estado;;Capacitação de recursos humanos para a transformação digital;;Aumentar a capacidade estatal para a oferta digital de serviços públicos, assinaturas eletrônicas, governança digital, obtenção de documentos, entre outros;</t>
  </si>
  <si>
    <t>Conhecer o que está sendo pesquisado e divulgar essas pesquisas, Incentivar a nacionalização e internacionalização das mesmas. 
O maior problema é Desburocratizar no estado a aquisição de materiais de consumo e equipamentos, espelhando-se na agência de fomento nacional CNPq e/ou FAPESP.</t>
  </si>
  <si>
    <t>GABRIEL LANCONI DE OLIVEIRA LIMA</t>
  </si>
  <si>
    <t>ASSESSOR</t>
  </si>
  <si>
    <t>gabriellima@seti.pr.gov.br</t>
  </si>
  <si>
    <t>049.532.979-70</t>
  </si>
  <si>
    <t>Investimento em pesquisa e desenvolvimento (P&amp;D).
Promoção da cooperação entre a academia, o setor privado e o governo.
Fortalecimento da infraestrutura de pesquisa e tecnologia.</t>
  </si>
  <si>
    <t>Investimento em pesquisa sobre energias renováveis;
Investimento em pesquisa sobre agricultura sustentável</t>
  </si>
  <si>
    <t>Desenvolver, implementar e manter um sistema de informações, comunicação e disseminação do conhecimento em ciência, tecnologia e inovação;;Estimular a implantação de laboratórios multiusuários;;Desenhar políticas públicas específicas para a atuação dos inventores independentes e a criação, absorção, difusão e transferência de tecnologia;;Ampliar a articulação e a cooperação institucional, nacional e internacional em matéria de CT&amp;I;;Promover a implementação do Marco Legal de CT&amp;I;;Implementar e fortalecer os Centros de Excelência em áreas estratégicas para o Estado.</t>
  </si>
  <si>
    <t>Investimento em pesquisa sobre educação</t>
  </si>
  <si>
    <t>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amparo;;Promover a abordagem mais consistente dos conteúdos de ciências, tecnologia, engenharia e matemática na formação em todos os níveis;;Inserir a educação básica no Sistema Estadual de CT&amp;I e considerar seus atores como operadores de CT&amp;I;</t>
  </si>
  <si>
    <t>Expansão e consolidação do sistema paranaense de CT&amp;I, processo de longo prazo.</t>
  </si>
  <si>
    <t>O Estado pode investir em pesquisa para o desenvolvimento de novas tecnologias para a educação, como a educação a distância e a educação personalizada. Isso pode contribuir para a democratização do acesso à educação e a melhoria da qualidade do ensino.</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</si>
  <si>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ciências;;Desenvolver metodologias de ensino não formais;;Trazer para o Estado mostras itinerantes com assuntos pertinentes à popularização da CT&amp;I;;Apoiar ações para a formação de quadros para atuação em popularização e divulgação da CT&amp;I (técnico, gestão e pesquisa);</t>
  </si>
  <si>
    <t>O Estado pode desenvolver mecanismos de apoio à internacionalização das empresas paranaenses, de modo a facilitar a exportação de produtos e serviços para outros países e a atração de investimentos estrangeiros.</t>
  </si>
  <si>
    <t>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educação;;Gerar novos modelos de gestão, de ensino, de pesquisa, de inovação e de cooperação e interação que projetem e executem ações de internacionalização;;Incentivar a aproximação do Sistema Estadual de CT&amp;I de sistemas internacionais de CT&amp;I;;Possibilitar gestores e pesquisadores vivenciar novas experiências de interação e desenvolvimento, apropriando-se de visões mais amplas e sem fronteiras, para melhores tomadas de decisão em investimentos futuros em suas organizações;</t>
  </si>
  <si>
    <t>Estado pode promover a cooperação entre a academia, o setor privado e o governo para facilitar a transferência de tecnologia e a inovação. Isso pode ser feito por meio de programas de fomento à cooperação, criação de centros de pesquisa colaborativos, ou apoio a eventos e encontros de networking.</t>
  </si>
  <si>
    <t>Ofertar programas de licença empreendedora para estudantes e professores das universidades estaduais paranaenses;;Aperfeiçoar as práticas relativas à proteção da propriedade intelectual, sua divulgação e conexão com o setor produtivo;;Desenvolver um programa de doutores empreendedores, incentivando que doutorandos transformem ideias inovadoras em empreendimentos sustentáveis, de forma a levar conhecimento e tecnologias geradas nas universidades e centros de pesquisa para o mercado;</t>
  </si>
  <si>
    <t>O Estado pode aumentar o investimento em P&amp;D para incentivar a inovação e o desenvolvimento de novas tecnologias. Isso pode ser feito por meio de financiamento público de projetos de P&amp;D para Pequenas empresas e Start UPS, O programa deve oferecer incentivos às empresas para que elas adotem tecnologias digitais, como a automação, a inteligência artificial e a análise de dados. Veja o exemplo de Santa Catarina!</t>
  </si>
  <si>
    <t>Conceder de subvenção financeira a projetos de PD&amp;I;;Capacitação de recursos humanos para a inovação;;Estimular e apoiar a constituição, consolidação e expansão de ambientes promotores de inovação nas suas dimensões ecossistemas de inovação e mecanismos de geração de empreendimentos;</t>
  </si>
  <si>
    <t>O Estado pode investir em P&amp;D para incentivar a inovação e o desenvolvimento de novas tecnologias. Isso pode ser feito por meio de financiamento público de projetos de P&amp;D, incentivos fiscais para empresas que investem em P&amp;D e ODS. O programa deve oferecer incentivos às empresas para que elas adotem tecnologias digitais, como a automação, a inteligência artificial e a análise de dados.</t>
  </si>
  <si>
    <t>Conceder benefícios financeiros para iniciativas de inovação nas empresas, reembolsáveis e não reembolsáveis;;Elaborar programas de transformação digital para empresas;;Promover ações de Apoio Direto à Inovação destinadas ao atendimento de prioridades estaduais de interesse estratégico;;Lançar prêmios tecnológicos para empresas sediadas no Estado;</t>
  </si>
  <si>
    <t>O Estado pode promover a educação digital, de modo a preparar os cidadãos para o uso da tecnologia em suas vidas pessoais e profissionais</t>
  </si>
  <si>
    <t>Identificar os sistemas informatizados e apresentar um diagnóstico sobre os processos e as soluções tecnológicas utilizadas pela administração direta e indireta;;Expandir a utilização de TICs na prestação de serviços públicos do Estado;;Capacitação de recursos humanos para a transformação digital;</t>
  </si>
  <si>
    <t xml:space="preserve">O Estado pode promover a atração de investimentos estrangeiros em CT&amp;I, de modo a contribuir para o desenvolvimento da capacidade científica e tecnológica do Estado.
</t>
  </si>
  <si>
    <t>O Estado pode criar programas.Oferecer incentivos às empresas para que elas adotem tecnologias digitais, como a automação, a inteligência artificial e a análise de dados.</t>
  </si>
  <si>
    <t>1.Os países desenvolvedores de tecnologias são aqueles que investem em pesquisa e desenvolvimento (P&amp;D) para criar novas tecnologias. Esses países geralmente possuem uma forte base científica e tecnológica, bem como um ambiente favorável à inovação.
2.Os países usuários de tecnologias são aqueles que importam tecnologias desenvolvidas por outros países. Esses países geralmente não possuem uma forte base científica e tecnológica, ou não possuem os recursos necessários para investir em P&amp;D.
A divisão entre países desenvolvedores e usuários de tecnologias não é rígida. Alguns países podem ser considerados tanto desenvolvedores quanto usuários de tecnologias. Por exemplo, o Brasil é um país que investe em P&amp;D, mas também importa tecnologias de outros países.
O Paraná do amanhã deve ser um estado mais desenvolvedor e menos usuário (importador) de tecnologia.</t>
  </si>
  <si>
    <t>Brandon harrison Guerber Telles</t>
  </si>
  <si>
    <t>Assessor Divisão de Resíduos Sólidos</t>
  </si>
  <si>
    <t>brandon.telles@sedest.pr.gov.br</t>
  </si>
  <si>
    <t>009.540.259-46</t>
  </si>
  <si>
    <t>1. Pesquisa de métodos ou novas tecnologias eficazes para separar materiais complexos, como plásticos laminados (BOPP), poliestireno expandido (EPS), entre outros, para facilitar o processo de reciclagem.
2. Pesquisa em métodos de reciclagem química e mecânica que possam lidar com materiais de difícil reciclabilidade, transformando-os em matérias-primas ou produtos utilizáveis.
3. Estudos sobre a eficiência energética dos processos de tratamento de resíduos complexos, identificando métodos que reduzam o consumo de energia durante o tratamento.</t>
  </si>
  <si>
    <t>Desenvolver linhas de crédito voltadas ao avanço tecnológico e às inovações nas empresas e em outras organizações públicas e privadas no Estado do Paraná;;Impulsionar a inovação disruptiva;;Tratar com prioridade a pesquisa científica básica e aplicada, tendo em vista o bem público e o progresso da ciência, da tecnologia e da inovação e o desenvolvimento econômico e social sustentável do Estado;;Criar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t>
  </si>
  <si>
    <t>Integração de todos os elos da cadeia, acredito que estamos indo no caminho certo colocando os responsáveis pelo desenvolvimento do Estado do Paraná para trabalhar em conjunto.</t>
  </si>
  <si>
    <t>ALEXANDRE AUGUSTO GIRON</t>
  </si>
  <si>
    <t>PROFESSOR DO MAGISTÉRIO SUPERIOR</t>
  </si>
  <si>
    <t>alexandregiron@utfpr.edu.br</t>
  </si>
  <si>
    <t>058.939.429-06</t>
  </si>
  <si>
    <t>Conceder de subvenção financeira a projetos de PD&amp;I;;Apoiar a cooperação entre empresas, governo e instituições de ciência e tecnologia, em caráter regional, nacional e internacional;;Apoiar as atividades de PD&amp;I e a inserção de pesquisadores nas empresas e no governo;;Promover a simplificação de procedimentos para gestão de projetos de ciência, tecnologia e inovação.</t>
  </si>
  <si>
    <t>Na leitura do documento (minuta), não encontrei nenhuma menção ao fomento à cibersegurança, hoje tema tão importante e que, se não houver atenção, ela pode fazer falta.</t>
  </si>
  <si>
    <t>Rafael Mattiello</t>
  </si>
  <si>
    <t>Assessor de Relações Internacionais</t>
  </si>
  <si>
    <t>internacional@unioeste.br</t>
  </si>
  <si>
    <t>033.655.249-16</t>
  </si>
  <si>
    <t>Financiar bolsista técnico para auxiliar nas ações relacionadas as ODS</t>
  </si>
  <si>
    <t>Conceder de subvenção financeira a projetos de PD&amp;I;;Apoiar a cooperação entre empresas, governo e instituições de ciência e tecnologia, em caráter regional, nacional e internacional;;Tratar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</si>
  <si>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Utilizar os graduados, mestres e doutores formados no Estado em prol do avanço científico e tecnológico</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</si>
  <si>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PD&amp;I;;Definir estratégias para estímulo da constituição, expansão e internacionalização de redes temáticas de pesquisa com trilhas para sua destinação econômica;;Ampliar a articulação e a cooperação institucional, nacional e internacional em matéria de CT&amp;I;</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</si>
  <si>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PD&amp;I;;Incentivar a participação em eventos de outros Estados e países para conhecimento de iniciativas e ações que podem ser replicadas;;Ampliar, diversificar e consolidar a capacidade de pesquisa básica no Estado;;Formar recursos humanos nas áreas de ciência, pesquisa, tecnologia e inovação, inclusive por meio de apoio às atividades de extensão.</t>
  </si>
  <si>
    <t>Desenvolver metodologias de ensino não formais;;Desenvolver ações de comunicação pública da ciência e tecnologia com processos multimidiáticos e dialógicos com a população, incluindo audiências para além do público escolar;;Estabelecer conexões interdisciplinares e pluriversidade de saberes;;Promover a interação entre a ciência, a cultura e a arte, com valorização dos aspectos humanísticos e da história da ciência;;Buscar parcerias internacionais para o desenvolvimento de atividades de CT&amp;I, troca de experiências e captação de recursos;</t>
  </si>
  <si>
    <t>Regulamentar o perfil profissiografico do agente de assuntos internacionais de forma a constituir um capital humano treinado na área de internacionalização universitária de forma sustentável</t>
  </si>
  <si>
    <t>Ampliar e fortalecer a internacionalização no ensino e pesquisa em CT&amp;I;;Possibilitar gestores e pesquisadores vivenciar novas experiências de interação e desenvolvimento, apropriando-se de visões mais amplas e sem fronteiras, para melhores tomadas de decisão em investimentos futuros em suas organizações;;Incentivar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internacionais;;Criar programa de bolsas de estudo no exterior para alunos e professores paranaenses;</t>
  </si>
  <si>
    <t>Estimular a cultura empreendedora, em especial entre os jovens;;Criar programas para apoiar a transformação de ideias em projetos bem sucedidos e sustentáveis;;Conceder de subvenção financeira a projetos de PD&amp;I;;Estimular e apoiar a constituição, consolidação e expansão de ambientes promotores de inovação nas suas dimensões ecossistemas de inovação e mecanismos de geração de empreendimentos;;Fomentar o capital empreendedor em projetos de CT&amp;I no Paraná;</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</si>
  <si>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empresarial;;Prever investimentos em pesquisa, desenvolvimento e inovação em contratos de concessão de serviços públicos e regulações setoriais.</t>
  </si>
  <si>
    <t>Ezidio salmória junior</t>
  </si>
  <si>
    <t>Gestor</t>
  </si>
  <si>
    <t>ezidiojunior@sestsenat.org.br</t>
  </si>
  <si>
    <t>058.056.589-09</t>
  </si>
  <si>
    <t>Apoiar as atividades de PD&amp;I e a inserção de pesquisadores nas empresas e no governo;;Desenvolver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</si>
  <si>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Elaboração de estratégias de longuíssimo prazo. No que tange desenvolvimento humano e infraestrutura para os mesmos</t>
  </si>
  <si>
    <t>Fomentar, manter e investir em equipamentos e infraestruturas necessários para liderar avanços científicos e tecnológicos de ponta;;Virtualização da infraestrutura de CT&amp;I;;Construir programas e ações setoriais de digitalização adequados às características específicas no domínio da agropecuária, indústria, turismo e do comércio, tendo em conta a sustentabilidade ambiental.</t>
  </si>
  <si>
    <t>Incentivo com programas de aprendizagem usando como exemplo o JA.</t>
  </si>
  <si>
    <t>Apoiar e incentivar a integração dos inventores independentes às atividades das ICTs e aos istema produtivo estadual;;Desenvolver um programa de doutores empreendedores, incentivando que doutorandos transformem ideias inovadoras em empreendimentos sustentáveis, de forma a levar conhecimento e tecnologias geradas nas universidades e centros de pesquisa para o mercado;</t>
  </si>
  <si>
    <t>Estimular a cultura empreendedora, em especial entre os jovens;;Desenvolver programas de fomento à inovação e ao empreendedorismo com foco na redução das desigualdades regionais e respeitadas as vocações das regiões paranaenses;;Utilizar o poder de compra do Estado para fomentar o empreendedorismo inovador e a inovação;;Fomentar o capital empreendedor em projetos de CT&amp;I no Paraná;</t>
  </si>
  <si>
    <t>Conceder benefícios financeiros para iniciativas de inovação nas empresas, reembolsáveis e não reembolsáveis;;Qualificar profissionais especializados para atuarem na área de execução de projetos de inovação no ambiente empresarial;;Lançar prêmios tecnológicos para empresas sediadas no Estado;</t>
  </si>
  <si>
    <t>A diminuição do empreendedorismo nas novas gerações</t>
  </si>
  <si>
    <t>Carlos Bonamigo Jr.</t>
  </si>
  <si>
    <t>Carlosbonamigo@sestsenat.org.br</t>
  </si>
  <si>
    <t>959.822.301-97</t>
  </si>
  <si>
    <t>Investir mais nas universidades estaduais, fomentando as AGEUNI's</t>
  </si>
  <si>
    <t>Conceder de subvenção financeira a projetos de PD&amp;I;;Apoiar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</si>
  <si>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PD&amp;I;;Desenhar políticas públicas específicas para a atuação dos inventores independentes e a criação, absorção, difusão e transferência de tecnologia;</t>
  </si>
  <si>
    <t>Fomentar a formação de pesquisadores, através de competências específicas nas universidades estaduais</t>
  </si>
  <si>
    <t>Fortalecer a cooperação com órgãos e entidades públicos e com entidades privadas, inclusive para o compartilhamento de recursos humanos especializados e a capacidade instalada, para a execução de projetos de PD&amp;I;;Alinhar as políticas públicas de educação com as áreas estratégicas e os desafios estaduais e nacionais de CT&amp;I;;Promover a abordagem mais consistente dos conteúdos de ciências, tecnologia, engenharia e matemática na formação em todos os níveis;</t>
  </si>
  <si>
    <t>Fomentar, manter e investir em equipamentos e infraestruturas necessários para liderar avanços científicos e tecnológicos de ponta;;Promover a sinergia territorial das ICTs com agentes privados e da sociedade civil para aprofundar a colaboração e coesão das ações em CT&amp;I em áreas estratégicas;</t>
  </si>
  <si>
    <t>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afins;;Estabelecer parcerias em atividades de popularização e divulgação da CT&amp;I com órgãos públicos, entidades de CT&amp;I, empresas, universidades e instituições de pesquisa, entre outras;</t>
  </si>
  <si>
    <t>Estimular a constituição, a expansão e a internacionalização de redes temáticas e interdisciplinares de pesquisa;;Fomentar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internacional;;Fomentar, manter e investir em equipamentos e infraestruturas necessários para liderar avanços científicos e tecnológicos de ponta;</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</si>
  <si>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estudantes;;Capacitar professores e pós-graduandos em temas de propriedade intelectual, transferência de tecnologia, parcerias para desenvolvimento de produtos ou processos inovadores, empreendedorismo inovador com base científica;</t>
  </si>
  <si>
    <t>Criar programas para apoiar a transformação de ideias em projetos bem sucedidos e sustentáveis;;Conceder de subvenção financeira a projetos de PD&amp;I;;Atrair instrumentos de fomento e crédito para atividades que envolvam empreendedorismo inovador;;Financiar incubadoras e aceleradoras em empresas com base tecnológica;</t>
  </si>
  <si>
    <t>Expandir a utilização de TICs na prestação de serviços públicos do Estado;;Digitalizar serviços públicos visando o menor tempo para o atendimento e a melhoria da qualidade de vida dos cidadãos;;Aumentar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</si>
  <si>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Criar produtos financeiros específicos para facilitar a fase de scale-up por meio do acesso a mercados internacionais;;Mapeamento de oportunidades de mercado em outros países;;Utilizar TICs nos processos estatais de certificação e documentação para internacionalização dos negócios;</t>
  </si>
  <si>
    <t>Bruna Bonet de Abreu</t>
  </si>
  <si>
    <t>Residente Técnica</t>
  </si>
  <si>
    <t>brunabonet@unicentro.br</t>
  </si>
  <si>
    <t>105.746.589-55</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</si>
  <si>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internacional;;Atualizar a legislação para a garantia do compartilhamento de recursos humanos do Estado com empresas para realização de atividades de PD&amp;I;;Desenvolver nas escolas aptidões individuais para o empreendedorismo e para a pesquisa científica;;Impulsionar a inovação disruptiva;</t>
  </si>
  <si>
    <t>Regulamentar as modalidades de fomento previstas na &lt;a href="https://www.legislacao.pr.gov.br/legislacao/pesquisarAto.do?action=exibir&amp;codAto=246931&amp;indice=1&amp;totalRegistros=1&amp;dt=4.3.2023.12.38.45.717" target="_blank"&gt;Lei de Inovação&lt;/a&gt;;;Estimular a implantação de laboratórios multiusuários;;Criar incentivos econômicos, financeiros, fiscais e outros para a inclusão de empresas em ambientes promotores de inovação;;Conectar pesquisadores, linhas de pesquisa, empresas, necessidades públicas e privadas no desenho de soluções inovadoras;;Facilitar a transferência de conhecimento por meio de ações que eliminem as barreiras existentes entre os diferentes atores nas esferas pública e privada, com consequente ampliação da divulgação e comunicação da PD&amp;I junto à sociedade;</t>
  </si>
  <si>
    <t>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amparo;;Incentivar a participação em eventos de outros Estados e países para conhecimento de iniciativas e ações que podem ser replicadas;;Promover a abordagem mais consistente dos conteúdos de ciências, tecnologia, engenharia e matemática na formação em todos os níveis;;Formar recursos humanos nas áreas de ciência, pesquisa, tecnologia e inovação, inclusive por meio de apoio às atividades de extensão.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</si>
  <si>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escolar;;Estimular a participação de jovens, em especial meninas, em atividades de CT&amp;I;</t>
  </si>
  <si>
    <t>Fomentar à cooperação entre empresas, governo e instituições de ciência e tecnologia, em caráter regional, nacional e internacional;;Incentivar a aproximação do Sistema Estadual de CT&amp;I de sistemas internacionais de CT&amp;I;;Apoiar a produção científica paranaense indexada em publicações internacionais;;Atrair pesquisadores estrangeiros com programas de desenvolvimento conjunto;;Criar programa de bolsas de estudo no exterior para alunos e professores paranaenses;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</si>
  <si>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laboratórios;;Aperfeiçoar as práticas relativas à proteção da propriedade intelectual, sua divulgação e conexão com o setor produtivo;;Desenvolver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</si>
  <si>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Estimular a cultura empreendedora, em especial entre os jovens;;Apoiar ao avanço tecnológico e às inovações nas empresas e outras organizações públicas e privadas no Estado do Paraná;;Conceder de subvenção financeira a projetos de PD&amp;I;;Capacitação de recursos humanos para a inovação;;Fomentar o capital empreendedor em projetos de CT&amp;I no Paraná;</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</si>
  <si>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reembolsáveis;;Estimular a inserção de pesquisadores em empresas privadas, através de programas de concessão de bolsas;;Utilizar a encomenda tecnológica como mecanismo de resolução de desafios da administração pública;;Prever investimentos em pesquisa, desenvolvimento e inovação em contratos de concessão de serviços públicos e regulações setoriais.</t>
  </si>
  <si>
    <t>Edson Antonio Miura</t>
  </si>
  <si>
    <t>Diretor da Aintec</t>
  </si>
  <si>
    <t>aintec@uel.br</t>
  </si>
  <si>
    <t>736.269.969-72</t>
  </si>
  <si>
    <t>Desenvolver linhas de crédito voltadas ao avanço tecnológico e às inovações nas empresas e em outras organizações públicas e privadas no Estado do Paraná;;Promover políticas setoriais de PD&amp;I por meio de ações orientadas para objetivos estratégicos;;Criar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sociedade;;Promover a simplificação de procedimentos para gestão de projetos de ciência, tecnologia e inovação.</t>
  </si>
  <si>
    <t>Proporcionar segurança jurídica as ações de inovação entre organizações públicas e privadas</t>
  </si>
  <si>
    <t>Fortalecer a cooperação com órgãos e entidades públicos e com entidade privadas, inclusive para o compartilhamento de recursos humanos especializados e capacidade instalada, para execução de projetos de PD&amp;I;;Qualificar de maneira continuada e valorizar os profissionais dedicados à gestão do Sistema Paranaense de CT&amp;I, inclusive os que atuam nos Núcleos de Inovação Tecnológica das ICTs públicas;;Conectar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inovação;;Facilitar a transferência de conhecimento por meio de ações que eliminem as barreiras existentes entre os diferentes atores nas esferas pública e privada, com consequente ampliação da divulgação e comunicação da PD&amp;I junto à sociedade;</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</si>
  <si>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amparo;;Incentivar a participação em eventos de outros Estados e países para conhecimento de iniciativas e ações que podem ser replicadas;</t>
  </si>
  <si>
    <t>Investir na infraestrutura dos NITs Estaduais</t>
  </si>
  <si>
    <t>Contribuir para promoção, participação e apropriação do conhecimento científico, tecnológico e inovador pela população em geral;;Desenvolver ações de comunicação pública da ciência e tecnologia com processos multimidiáticos e dialógicos com a população, incluindo audiências para além do público escolar;;Apoiar ações para a formação de quadros para atuação em popularização e divulgação da CT&amp;I (técnico, gestão e pesquisa);;Estabelecer parcerias em atividades de popularização e divulgação da CT&amp;I com órgãos públicos, entidades de CT&amp;I, empresas, universidades e instituições de pesquisa, entre outras;;Apoiar o fortalecimento de meios de comunicação pública da ciência como portais, canais de vídeos, sites, jornais e projetos desenvolvidos no âmbito das ICTs.</t>
  </si>
  <si>
    <t>Incentivar e popularizar a CT&amp;I por meio de ações voltadas à população mais vulneráveis.</t>
  </si>
  <si>
    <t>Treinamento de gestores para sensibilização da importância das ações de internacionalização, de pesquisa aplicada, de relacionamento com o setor empresarial e governo;;Apoiar a internacionalização de instituições públicas e privadas paranaenses que atuam na área de CT&amp;I;;Ampliar o conhecimento dos resultados e impactos de ações e políticas de ecossistemas maduros de interação da tríplice hélice e de investimentos em pessoas e programas de CT&amp;I;;Apoiar de todas as formas admitidas a participação de pesquisadores paranaenses em redes de pesquisa internacionais;;Ampliação da cooperação internacional com ênfase nas áreas estratégicas para o desenvolvimento do Estado do Paraná.</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</si>
  <si>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estudantes;;Aperfeiçoar as práticas relativas à proteção da propriedade intelectual, sua divulgação e conexão com o setor produtivo;;Estruturar os Núcleos de Inovação Tecnológica/Agências de Inovação das IEES para atenderem as atribuições da</t>
  </si>
  <si>
    <t>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paranaenses;;Atualizar e aperfeiçoar os instrumentos de fomento e crédito para atividades que envolvam o empreendedorismo inovador;;Contribuir com o setor empresarial na melhoria da competitividade e na adoção de estratégias de desenvolvimento e adoção de tecnologias e processos inovadores;;Criar programas de empreendedorismo inovador que diminuam as brechas sociais, territoriais e de gênero.</t>
  </si>
  <si>
    <t>Editais de fomento para os NITs Estaduais para a disseminação da cultura de inovação entre estudantes do ensino médio e superior</t>
  </si>
  <si>
    <t>Conectar o setor público e privado através de ações governamentais de incentivo à Inovação e Empreendedorismo Inovador.</t>
  </si>
  <si>
    <t>APARECIDA DARC DE SOUZA</t>
  </si>
  <si>
    <t>aparecida.souza@unioeste.br</t>
  </si>
  <si>
    <t>732.995.966-91</t>
  </si>
  <si>
    <t>Desenvolver, implementar e manter um sistema de informações, comunicação e disseminação do conhecimento em ciência, tecnologia e inovação;;Garantir a ampliação, regularidade e perenidade dos financiamentos e investimentos em CT&amp;I;;Regulamentar as modalidades de fomento previstas na &lt;a href="https://www.legislacao.pr.gov.br/legislacao/pesquisarAto.do?action=exibir&amp;codAto=246931&amp;indice=1&amp;totalRegistros=1&amp;dt=4.3.2023.12.38.45.717" target="_blank"&gt;Lei de Inovação&lt;/a&gt;;;Facilitar a transferência de conhecimento por meio de ações que eliminem as barreiras existentes entre os diferentes atores nas esferas pública e privada, com consequente ampliação da divulgação e comunicação da PD&amp;I junto à sociedade;</t>
  </si>
  <si>
    <t>Manejar novos instrumentos jurídicos de contratação contidos no Marco Legal de Ciência, Tecnologia e Inovação;;Promover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PD&amp;I;;Constituir a competência de gestão de projetos de CT&amp;I no âmbito do funcionalismo público estadual, nas empresas, agências de fomento e fundações de amparo;;Realizar concursos de invenções e regulamentar o investimento de capital semente estatal como forma de apoio ao empreendedorismo inovador de alto impacto;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</si>
  <si>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universidades;;Desenvolver metodologias de ensino não formais;;Financiar feiras de ciências nas escolas;;Estabelecer conexões interdisciplinares e pluriversidade de saberes;</t>
  </si>
  <si>
    <t>Fomentar a utilização de práticas educacionais que estimulem a cultura da internacionalização do conhecimento, incorporando técnicas e práticas de excelência em todos os níveis de educação;;Fomentar, manter e investir em equipamentos e infraestruturas necessários para liderar avanços científicos e tecnológicos de ponta;;Gerar novos modelos de gestão, de ensino, de pesquisa, de inovação e de cooperação e interação que projetem e executem ações de internacionalização;;Treinamento de gestores para sensibilização da importância das ações de internacionalização, de pesquisa aplicada, de relacionamento com o setor empresarial e governo;</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</si>
  <si>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t>
  </si>
  <si>
    <t>Criar programas para apoiar a transformação de ideias em projetos bem sucedidos e sustentáveis;;Patrocinar políticas públicas que favorecem empreendimentos inovadores que gerem soluções para problemas ambientais;;Criar programas de empreendedorismo inovador que diminuam as brechas sociais, territoriais e de gênero.</t>
  </si>
  <si>
    <t>O maior desafio é promover uma consciência e uma cultura de que o desenvolvimento econômico deve ser acompanhado de desenvolvimento social e sustentável.</t>
  </si>
  <si>
    <t>Paulo Alvim</t>
  </si>
  <si>
    <t>Centro</t>
  </si>
  <si>
    <t>pcrcalvim@gmail.com</t>
  </si>
  <si>
    <t>179.374.181-68</t>
  </si>
  <si>
    <t>Fomento regular
Marco regulatorio estavel
Instrumentos mitigacao risco inovacao</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</si>
  <si>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internacional;;Apoiar as atividades de PD&amp;I e a inserção de pesquisadores nas empresas e no governo;;Promover políticas setoriais de PD&amp;I por meio de ações orientadas para objetivos estratégicos;</t>
  </si>
  <si>
    <t>Apoio aos ecossistemas de inovacao</t>
  </si>
  <si>
    <t>Desenvolver, implementar e manter um sistema de informações, comunicação e disseminação do conhecimento em ciência, tecnologia e inovação;;Garantir a ampliação, regularidade e perenidade dos financiamentos e investimentos em CT&amp;I;;Utilizar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Inovação&lt;/a&gt;;;Estimular a implantação de laboratórios multiusuários;</t>
  </si>
  <si>
    <t>Formar capital humano</t>
  </si>
  <si>
    <t>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replicadas;;Alinhar as políticas públicas de educação com as áreas estratégicas e os desafios estaduais e nacionais de CT&amp;I;</t>
  </si>
  <si>
    <t>Apoiar centros de referencia 
Apoiar laboratorios multiusuario
Fortalecer capacidads laboratorial</t>
  </si>
  <si>
    <t>Popularizacao da ciencia
Espacos de ciencia em todos os municipios</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</si>
  <si>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afins;;Estimular a realização de atividades de popularização e divulgação da CT&amp;I em ações de inclusão social para fins de redução das desigualdades;</t>
  </si>
  <si>
    <t>Apoiar cooperacao cientifica e tecnologica
Incubacao cruzada</t>
  </si>
  <si>
    <t>Estimular a constituição, a expansão e a internacionalização de redes temáticas e interdisciplinares de pesquisa;;Fomentar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internacional;;Fomentar, manter e investir em equipamentos e infraestruturas necessários para liderar avanços científicos e tecnológicos de ponta;;Incentivar a aproximação do Sistema Estadual de CT&amp;I de sistemas internacionais de CT&amp;I;</t>
  </si>
  <si>
    <t>Cooperacao empresarial tecnologica 
Embrapii paranaense</t>
  </si>
  <si>
    <t>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</si>
  <si>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Apoiar empreendedorismo inovador
Apoio a startups
Subvencao economica
Compras de startups</t>
  </si>
  <si>
    <t>Estimular a cultura empreendedora, em especial entre os jovens;;Conceder de subvenção financeira a projetos de PD&amp;I;;Estimular e apoiar a constituição, consolidação e expansão de ambientes promotores de inovação nas suas dimensões ecossistemas de inovação e mecanismos de geração de empreendimentos;;Utilizar o poder de compra do Estado para fomentar o empreendedorismo inovador e a inovação;;Atrair instrumentos de fomento e crédito para atividades que envolvam empreendedorismo inovador;</t>
  </si>
  <si>
    <t>Fomento inovacao
Compra inovacao
Mitigacao risco inovacao
Premios de inovacao</t>
  </si>
  <si>
    <t>Conceder benefícios financeiros para iniciativas de inovação nas empresas, reembolsáveis e não reembolsáveis;;Estimular a inserção de pesquisadores em empresas privadas, através de programas de concessão de bolsas;;Elaborar programas de transformação digital para empresas;;Promover ações de Apoio Direto à Inovação destinadas ao atendimento de prioridades estaduais de interesse estratégico;;Utilizar a encomenda tecnológica como mecanismo de resolução de desafios da administração pública;</t>
  </si>
  <si>
    <t>Programa de transformacao digital do setor empresarial
Transformacao nas ies e ict do estado</t>
  </si>
  <si>
    <t>Internacionalizacao do setor empresarial do estado</t>
  </si>
  <si>
    <t>Estado inovador</t>
  </si>
  <si>
    <t>Cultura da inovacao</t>
  </si>
  <si>
    <t>Cláudia Crisostimo</t>
  </si>
  <si>
    <t>claudia@unicentro.br</t>
  </si>
  <si>
    <t>550.714.579-20</t>
  </si>
  <si>
    <t>Editais de fomento para áreas de ODS específicos e afins; aplicar meios previstos na Lei de Inovação como "bônus tecnológico", para incentivar a P&amp;D e prestação de serviços com as universidades.</t>
  </si>
  <si>
    <t>Apoiar as atividades de PD&amp;I e a inserção de pesquisadores nas empresas e no governo;;Promover políticas setoriais de PD&amp;I por meio de ações orientadas para objetivos estratégicos;;Alinhar as instituições de PD&amp;I com a Política Estadual de CT&amp;I por intermédio de apoio de pesquisas orientadas à missão;;Criar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</si>
  <si>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Desenvolver, implementar e manter um sistema de informações, comunicação e disseminação do conhecimento em ciência, tecnologia e inovação;;Garantir a ampliação, regularidade e perenidade dos financiamentos e investimentos em CT&amp;I;;Estimular a implantação de laboratórios multiusuários;;Definir estratégias para estímulo da constituição, expansão e internacionalização de redes temáticas de pesquisa com trilhas para sua destinação econômica;;Promover a implementação do Marco Legal de CT&amp;I;</t>
  </si>
  <si>
    <t>Manejar novos instrumentos jurídicos de contratação contidos no Marco Legal de Ciência, Tecnologia e Inovação;;Utilizar compras públicas como indutoras de inovação, a partir da capacitação dos agentes públicos no Marco Legal de Ciência, Tecnologia e Inovação;;Incentivar a participação em eventos de outros Estados e países para conhecimento de iniciativas e ações que podem ser replicadas;;Inserir a educação básica no Sistema Estadual de CT&amp;I e considerar seus atores como operadores de CT&amp;I;;Formar recursos humanos nas áreas de ciência, pesquisa, tecnologia e inovação, inclusive por meio de apoio às atividades de extensão.</t>
  </si>
  <si>
    <t>Contribuir para promoção, participação e apropriação do conhecimento científico, tecnológico e inovador pela população em geral;;Ampliar as oportunidades de inclusão social das parcelas mais vulneráveis da população paranaense por meio da CT&amp;I;;Trazer para o Estado mostras itinerantes com assuntos pertinentes à popularização da CT&amp;I;;Desenvolver ações de comunicação pública da ciência e tecnologia com processos multimidiáticos e dialógicos com a população, incluindo audiências para além do público escolar;;Estabelecer parcerias em atividades de popularização e divulgação da CT&amp;I com órgãos públicos, entidades de CT&amp;I, empresas, universidades e instituições de pesquisa, entre outras;</t>
  </si>
  <si>
    <t>Estimular a constituição, a expansão e a internacionalização de redes temáticas e interdisciplinares de pesquisa;;Fomentar a visibilidade da pesquisa e da produção de conhecimento e de inovação de pesquisadores paranaenses, seja por meio de publicações em revistas de impacto internacional e (ou) por meio da projeção e impacto nos rankings internacionais;;Apoiar a internacionalização de instituições públicas e privadas paranaenses que atuam na área de CT&amp;I;;Ampliar o conhecimento dos resultados e impactos de ações e políticas de ecossistemas maduros de interação da tríplice hélice e de investimentos em pessoas e programas de CT&amp;I;;Ampliação da cooperação internacional com ênfase nas áreas estratégicas para o desenvolvimento do Estado do Paraná.</t>
  </si>
  <si>
    <t>Estimular a cultura empreendedora, em especial entre os jovens;;Criar programas para apoiar a transformação de ideias em projetos bem sucedidos e sustentáveis;;Conceder de subvenção financeira a projetos de PD&amp;I;;Utilizar o poder de compra do Estado para fomentar o empreendedorismo inovador e a inovação;;Financiar incubadoras e aceleradoras em empresas com base tecnológica;</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</si>
  <si>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reembolsáveis;;Qualificar profissionais especializados para atuarem na área de execução de projetos de inovação no ambiente empresarial;;Utilizar a encomenda tecnológica como mecanismo de resolução de desafios da administração pública;;Regulamentar a concessão de bônus tecnológico;</t>
  </si>
  <si>
    <t>O Paraná tem todas as condições para implementar ações bem específicas (não tão genéricas, como algumas dessas), a partir de um plano estratégico bem definido. O desafio é delimitar esse plano, de forma que contemple o desenvolvimento socioeconômico de todas as regiões do estado.</t>
  </si>
  <si>
    <t>Victor hugo Fucci</t>
  </si>
  <si>
    <t>Chefe da Divisão de Resíduos Sólidos SEDEST</t>
  </si>
  <si>
    <t>victor_fucci@hotmail.com</t>
  </si>
  <si>
    <t>063.330.009-81</t>
  </si>
  <si>
    <t>Fomento a pesquisa e inovação na melhoria de gestão e gerenciamento de resíduos sólidos</t>
  </si>
  <si>
    <t>Apoiar a cooperação entre empresas, governo e instituições de ciência e tecnologia, em caráter regional, nacional e internacional;;Impulsionar a inovação disruptiva;;Criar um sistema digital que conecte recursos humanos, capacidade instalada, especialidades dos pesquisadores e Institutos de Pesquisas e Inovação às demandas sociais e de mercado;</t>
  </si>
  <si>
    <t>Fortalecimento de programas de Estado voltados a Saneamento Ambiental e Economia Circular</t>
  </si>
  <si>
    <t>DOUGLAS CARDOSO DRAGUNSKI</t>
  </si>
  <si>
    <t>PROFESSOR / DIRETOR DE PESQUISA</t>
  </si>
  <si>
    <t>douglas.dragunski@unioeste.br</t>
  </si>
  <si>
    <t>015.873.099-20</t>
  </si>
  <si>
    <t>O Governo do Paraná deve investir em pesquisas básicas, pois estas se transformarão em pesquisas aplicadas. O governo deverá incentivar as empresas a investirem em pesquisas aplicadas, para sanar as suas dores, pode ser por meio de incentivos fiscais.</t>
  </si>
  <si>
    <t>Apoiar a cooperação entre empresas, governo e instituições de ciência e tecnologia, em caráter regional, nacional e internacional;;Tratar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</si>
  <si>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Facilitar a compra de insumos e equipamentos mediantes editais da Fundação araucária e fundo paraná, tornando semelhante ao que é feito pelo CNPQ</t>
  </si>
  <si>
    <t>Poderá fazer com que a empresa tenha incentivo fiscal para poder investir em pesquisas que possam sanar os problemas pontuais.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</si>
  <si>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PD&amp;I;;Estimular a implantação de laboratórios multiusuários;;Criar incentivos econômicos, financeiros, fiscais e outros para a inclusão de empresas em ambientes promotores de inovação;</t>
  </si>
  <si>
    <t>Melhorar as compras torná-las semelhante ao que é feito com o CNPQ</t>
  </si>
  <si>
    <t>Pedro Henrique Vieira Carvalho</t>
  </si>
  <si>
    <t>Residente</t>
  </si>
  <si>
    <t>Ph-vc@hotmail.com</t>
  </si>
  <si>
    <t>048.807.759-16</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</si>
  <si>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t>
  </si>
  <si>
    <t>Promover a melhoria e a atualização das práticas de divulgação de CT&amp;I, afim de contribuir por meio da educação não formal com o ensino de ciências;</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</si>
  <si>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t>
  </si>
  <si>
    <t>Estimular a cultura empreendedora, em especial entre os jovens;;Criar programas para apoiar a transformação de ideias em projetos bem sucedidos e sustentáveis;</t>
  </si>
  <si>
    <t>Diminuição da burocracia para o repasse de recursos</t>
  </si>
  <si>
    <t>MAURICIO ROBERTO DOEBELI</t>
  </si>
  <si>
    <t>mauricio.doebeli@gtiit.COM.BR</t>
  </si>
  <si>
    <t>734.469.639-87</t>
  </si>
  <si>
    <t>Priorizar recursos para projetos de inovação por niveis de maturidade TRLs para que tenhamos mais aplicabilidade práticas da inovação, maior parte dos recursos para TRL acima de 5 e ter recursos para inovação TRL 8 e 9. Colocar recursos de forma direta e pelas empresas públicas privadas.</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</si>
  <si>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internacional;;Atualizar a legislação para a garantia do compartilhamento de recursos humanos do Estado com empresas para realização de atividades de PD&amp;I;;Realizar uma gestão da CT&amp;I orientada à avaliação de resultados;</t>
  </si>
  <si>
    <t>prêmio estadual de produtividade com uso do indicador OEE igual no Japão que garante nossa reindustrializacao e entrada no mundo indústria 4.0</t>
  </si>
  <si>
    <t>Aperfeiçoar as práticas relativas à proteção da propriedade intelectual, sua divulgação e conexão com o setor produtivo;;Desenvolver um programa de doutores empreendedores, incentivando que doutorandos transformem ideias inovadoras em empreendimentos sustentáveis, de forma a levar conhecimento e tecnologias geradas nas universidades e centros de pesquisa para o mercado;</t>
  </si>
  <si>
    <t>Criar programas para apoiar a transformação de ideias em projetos bem sucedidos e sustentáveis;;Apoiar ao avanço tecnológico e às inovações nas empresas e outras organizações públicas e privadas no Estado do Paraná;;Conceder de subvenção financeira a projetos de PD&amp;I;;Financiar incubadoras e aceleradoras em empresas com base tecnológica;;Estabelecer um conjunto de programas e ações escaláveis para adigitalização básica de MPMEs no Estado do Paraná;</t>
  </si>
  <si>
    <t>criar prêmio estadual de produtividade igual no Japão, usando o principal indicador mundial OEE de eficiência produtiva, onde no Brasil a média é 27%, média mundial 60% e padrão mundial 85%. Podemos e temos que mais que duplicar nossa produtividade para chegar a média mundial e mais que triplicar para chegar ao padrão mundial. Este é o primeiro passo para inovação de valor e a indústria 4.0 permite está implementação rápida e barata.</t>
  </si>
  <si>
    <t>Conceder benefícios financeiros para iniciativas de inovação nas empresas, reembolsáveis e não reembolsáveis;;Elaborar programas de transformação digital para empresas;;Promover ações de Apoio Direto à Inovação destinadas ao atendimento de prioridades estaduais de interesse estratégico;;Utilizar a encomenda tecnológica como mecanismo de resolução de desafios da administração pública;;Lançar prêmios tecnológicos para empresas sediadas no Estado;</t>
  </si>
  <si>
    <t>prêmio estadual de produtividade com uso do indicador OEE igual no Japão que garante nossa reindustrializacao e entrada no mundo indústria 4.0 . Separar prêmio para empresas públicas e privadas por porte</t>
  </si>
  <si>
    <t>Desenvolver instrumentos de apoio à internacionalização de startups e MPMEs inovadoras, criando uma mentalidade global e facilitando acesso a outros mercados;;Participação efetiva nas políticas nacionais de desenvolvimento econômico, científico, tecnológico e de inovação na implementação dos respectivos planos, programas e projetos de interesse estadual;;Auxiliar no processo de adequação dos negócios às necessidades e preferências internacionais;</t>
  </si>
  <si>
    <t>RICARDO LUIS SCHAEFER</t>
  </si>
  <si>
    <t>PROFESSOR/PESQUISADOR</t>
  </si>
  <si>
    <t>ricardo.schaefer@unioeste.br</t>
  </si>
  <si>
    <t>051.576.649-66</t>
  </si>
  <si>
    <t>1 - Flexibilizar e definir parâmetros claros para a atuação dos professores em regime dedicação exclusiva. Isso permitiria que muitos professores com esse regime atuassem em empresas (como sócios etc) gerando negócios no âmbito da inovação.
2 - Melhorar a logística e diminuir burocracia para acesso recursos de editais públicos para P&amp;D.
Somando as duas sugestões, temos um cenário que não funciona: professores (DE) que não podem ter CNPJ e editais que direcionam recursos para pessoas jurídicas. Dessa forma, a classe que realiza pesquisa de fato (professores DE do estado) acabam ficando de fora das concorrências ou necessitam de favores de empresas para buscar recursos para pesquisa.</t>
  </si>
  <si>
    <t>Atualizar a legislação para a garantia do compartilhamento de recursos humanos do Estado com empresas para realização de atividades de PD&amp;I;;Desenvolver nas escolas aptidões individuais para o empreendedorismo e para a pesquisa científica;;Realizar uma gestão da CT&amp;I orientada à avaliação de resultados;;Tornar comum a utilização da capacidade técnico-científica instalada para a solução de problemas do Estado e da sociedade;;Promover a simplificação de procedimentos para gestão de projetos de ciência, tecnologia e inovação.</t>
  </si>
  <si>
    <t>Criação e execução de programas na educação básica que incentivem crianças a buscarem cursos de base tecnológica.</t>
  </si>
  <si>
    <t>Utilizar pesquisadores do sistema estadual nas ações do governo e empresas públicas. Os pesquisadores podem ser muito úteis nas ações de avaliação, fiscalização do governo do estado. Isso geraria um sentimento de valorização da profissão (e dos conhecimentos) do pesquisador. Esses profissionais podem atuar principalmente na área de projetos e planejamento, além de outros como execução e manutenção.
Outro ponto que percebo é que quando se fala em engenharia, o Estado (pessoas ligadas a altos cargos) enxergam apenas a engenharia civil. Temos muitas engenharias que podem ser utilizadas nas ações do governo e não está sendo aproveitadas.
Os NAPIs não se mostraram eficientes, tendo eixos de avaliação muito aquém do esperado e privilegiando grupos de pesquisa com força política. Os recursos não possuem regras claras de distribuição e fiscalização. Cabe aos que não conseguem o incentivo dos (NAPIs), bajular os gerentes tentando buscar algum incentivo às suas pesquisas. É de certa forma, centralização de poder financeiro em áreas de pesquisa.</t>
  </si>
  <si>
    <t>Apoiar as atividades de PD&amp;I e a inserção de pesquisadores nas empresas e no governo;;Facilitar a transferência de conhecimento por meio de ações que eliminem as barreiras existentes entre os diferentes atores nas esferas pública e privada, com consequente ampliação da divulgação e comunicação da PD&amp;I junto à sociedade;</t>
  </si>
  <si>
    <t>Ter regras de distribuição de recursos que não centralizem como os NAPIs.</t>
  </si>
  <si>
    <t>Melhorar a qualificação do profissional. Na universidade não conseguimos comprar objetos básicos essenciais para a pesquisa. Quando conseguimos, geralmente demora muito tempo e é fruto de muitas horas de professores/pesquisadores realizando contato com empresas, conseguindo orçamento, conversando com servidores responsáveis pelas compras. Dificilmente uma compra inicia com a solicitação e o produto chega à mesa do pesquisador sem nenhum problema.</t>
  </si>
  <si>
    <t>Promover a mobilidade internacional como parte integrante da carreira de profissionais de PD&amp;I;;Promover a abordagem mais consistente dos conteúdos de ciências, tecnologia, engenharia e matemática na formação em todos os níveis;;Ampliar, diversificar e consolidar a capacidade de pesquisa básica no Estado;;Formar recursos humanos nas áreas de ciência, pesquisa, tecnologia e inovação, inclusive por meio de apoio às atividades de extensão.</t>
  </si>
  <si>
    <t>Buscar modelos que já funcionam em outros estados e aplicar no paraná (exemplo EMBRAPII)</t>
  </si>
  <si>
    <t>Financiar feiras de ciências nas escolas;;Apoiar ações para a formação de quadros para atuação em popularização e divulgação da CT&amp;I (técnico, gestão e pesquisa);</t>
  </si>
  <si>
    <t>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internacionais;;Treinamento de gestores para sensibilização da importância das ações de internacionalização, de pesquisa aplicada, de relacionamento com o setor empresarial e governo;;Criar programa de bolsas de estudo no exterior para alunos e professores paranaenses;</t>
  </si>
  <si>
    <t>Tornar as universidades paranaenses motores vitais da inovação;;Regulamentar licenças de pesquisadores públicos e docentes das universidades estaduais para constituir empresa ou colaborar com empresa cujos objetivos envolvam a aplicação de inovação;</t>
  </si>
  <si>
    <t>mudança do sistema de distribuição de recursos, atualmente NAPIs.</t>
  </si>
  <si>
    <t>Conceder de subvenção financeira a projetos de PD&amp;I;;Utilizar o poder de compra do Estado para fomentar o empreendedorismo inovador e a inovação;</t>
  </si>
  <si>
    <t>Conceder benefícios financeiros para iniciativas de inovação nas empresas, reembolsáveis e não reembolsáveis;;Estimular a inserção de pesquisadores em empresas privadas, através de programas de concessão de bolsas;;Promover ações de Apoio Direto à Inovação destinadas ao atendimento de prioridades estaduais de interesse estratégico;;Utilizar a encomenda tecnológica como mecanismo de resolução de desafios da administração pública;;Utilizar o poder de compra do Estado para estimular empresas inovadoras;</t>
  </si>
  <si>
    <t>Identificar os sistemas informatizados e apresentar um diagnóstico sobre os processos e as soluções tecnológicas utilizadas pela administração direta e indireta;;Revisar processos de trabalho no âmbito da administração direta e indireta do Estado visando à simplificação e desburocratização da ação pública;</t>
  </si>
  <si>
    <t>Em resumo: diminuição da burocracia, criação de regras claras para atuação em CT&amp;I, valorização da profissão de pesquisador (que geralmente é um professor).</t>
  </si>
  <si>
    <t>Zoraide da Fonseca Costa</t>
  </si>
  <si>
    <t>professora</t>
  </si>
  <si>
    <t>zoraide@unicentro.br</t>
  </si>
  <si>
    <t>072.034.588-06</t>
  </si>
  <si>
    <t>Apoiar a cooperação entre empresas, governo e instituições de ciência e tecnologia, em caráter regional, nacional e internacional;;Apoiar as atividades de PD&amp;I e a inserção de pesquisadores nas empresas e no governo;;Desenvolver aptidões individuais para o empreendedorismo de alta densidade tecnológica nos estudantes das universidades públicas, desde a graduação;;Criar programas para graduandos, mestrandos e doutorandos se capacitarem na proteção de suas pesquisas e oferta das mesmas para a solução de problemas locais, regionais, nacionais e internacionais;;Criar um sistema digital que conecte recursos humanos, capacidade instalada, especialidades dos pesquisadores e Institutos de Pesquisas e Inovação às demandas sociais e de mercado;</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</si>
  <si>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</si>
  <si>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Inovação;;Alinhar as políticas públicas de educação com as áreas estratégicas e os desafios estaduais e nacionais de CT&amp;I;;Inserir a educação básica no Sistema Estadual de CT&amp;I e considerar seus atores como operadores de CT&amp;I;;Formar recursos humanos nas áreas de ciência, pesquisa, tecnologia e inovação, inclusive por meio de apoio às atividades de extensão.</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</si>
  <si>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afins;;Trazer para o Estado mostras itinerantes com assuntos pertinentes à popularização da CT&amp;I;;Estimular a participação de jovens, em especial meninas, em atividades de CT&amp;I;</t>
  </si>
  <si>
    <t>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</si>
  <si>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t>
  </si>
  <si>
    <t>Estimular a cultura empreendedora, em especial entre os jovens;;Desenvolver programas de fomento à inovação e ao empreendedorismo com foco na redução das desigualdades regionais e respeitadas as vocações das regiões paranaenses;;Utilizar o poder de compra do Estado para fomentar o empreendedorismo inovador e a inovação;;Financiar incubadoras e aceleradoras em empresas com base tecnológica;;Expandir o empreendedorismo social de base inovadora, apoiando processos que gerem a inclusão de jovens, mulheres, negros, indígenas e LGBT+ no mercado no desenvolvimento de suas potencialidades;</t>
  </si>
  <si>
    <t>Conceder benefícios financeiros para iniciativas de inovação nas empresas, reembolsáveis e não reembolsáveis;;Promover ações de Apoio Direto à Inovação destinadas ao atendimento de prioridades estaduais de interesse estratégico;;Regulamentar a concessão de bônus tecnológico;</t>
  </si>
  <si>
    <t>Capacitação e melhorias na educação para incentivar os jovens.</t>
  </si>
  <si>
    <t>Mirian Beatriz Schneider</t>
  </si>
  <si>
    <t>Professora Associada</t>
  </si>
  <si>
    <t>mirian-braun@hotmail.com</t>
  </si>
  <si>
    <t>603.775.009-25</t>
  </si>
  <si>
    <t>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sociedade;;Promover a simplificação de procedimentos para gestão de projetos de ciência, tecnologia e inovação.</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</si>
  <si>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PD&amp;I;;Desenvolver o sistema de parques tecnológicos e ambientes de inovação do Estado;;Promover a implementação do Marco Legal de CT&amp;I;;Implementar e fortalecer os Centros de Excelência em áreas estratégicas para o Estado.</t>
  </si>
  <si>
    <t>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t>
  </si>
  <si>
    <t>Promover ações de pesquisadores que ampliem o escopo e o efeito de políticas públicas destinadas ao desenvolvimento social inclusivo.</t>
  </si>
  <si>
    <t>Contribuir para promoção, participação e apropriação do conhecimento científico, tecnológico e inovador pela população em geral;;Ampliar as oportunidades de inclusão social das parcelas mais vulneráveis da população paranaense por meio da CT&amp;I;;Promover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universidades;;Estimular a participação de jovens, em especial meninas, em atividades de CT&amp;I;</t>
  </si>
  <si>
    <t>Ampliar e fortalecer a internacionalização no ensino e pesquisa em CT&amp;I;;Fomentar a visibilidade da pesquisa e da produção de conhecimento e de inovação de pesquisadores paranaenses, seja por meio de publicações em revistas de impacto internacional e (ou) por meio da projeção e impacto nos rankings internacionais;;Incentivar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internacionais;;Criar programa de bolsas de estudo no exterior para alunos e professores paranaenses;</t>
  </si>
  <si>
    <t>Tornar as universidades paranaenses motores vitais da inovação;;Criar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</si>
  <si>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Criar programas para apoiar a transformação de ideias em projetos bem sucedidos e sustentáveis;;Capacitação de recursos humanos para a inovação;;Desenvolver programas de fomento à inovação e ao empreendedorismo com foco na redução das desigualdades regionais e respeitadas as vocações das regiões paranaenses;;Expandir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t>
  </si>
  <si>
    <t>Capacitação de recursos humanos para a transformação digital;;Revisar processos de trabalho no âmbito da administração direta e indireta do Estado visando à simplificação e desburocratização da ação pública;;Digitalizar serviços públicos visando o menor tempo para o atendimento e a melhoria da qualidade de vida dos cidadãos;;Aumentar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</si>
  <si>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Uma concreta valorização dos pesquisadores e inovadores, para que eles permaneçam no sistema de inovação do estado e produzam produtos destinados à sociedade como um todo, evitando assim a privatização e concentração da mesma</t>
  </si>
  <si>
    <t>João Paulo de Jesus da Silva</t>
  </si>
  <si>
    <t>Bolsista Técnico</t>
  </si>
  <si>
    <t>pg404637@uem.br</t>
  </si>
  <si>
    <t>047.849.121-26</t>
  </si>
  <si>
    <t>Apoiar a cooperação entre empresas, governo e instituições de ciência e tecnologia, em caráter regional, nacional e internacional;;Desenvolver nas escolas aptidões individuais para o empreendedorismo e para a pesquisa científica;;Alinhar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t>
  </si>
  <si>
    <t>Desenvolver, implementar e manter um sistema de informações, comunicação e disseminação do conhecimento em ciência, tecnologia e inovação;;Garantir a ampliação, regularidade e perenidade dos financiamentos e investimentos em CT&amp;I;;Criar incentivos econômicos, financeiros, fiscais e outros para a inclusão de empresas em ambientes promotores de inovação;;Definir estratégias para estímulo da constituição, expansão e internacionalização de redes temáticas de pesquisa com trilhas para sua destinação econômica;;Ampliar a articulação e a cooperação institucional, nacional e internacional em matéria de CT&amp;I;;Promover a implementação do Marco Legal de CT&amp;I;;Implementar e fortalecer os Centros de Excelência em áreas estratégicas para o Estado.</t>
  </si>
  <si>
    <t>Manejar novos instrumentos jurídicos de contratação contidos no Marco Legal de Ciência, Tecnologia e Inovação;;Promover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PD&amp;I;;Incentivar a participação em eventos de outros Estados e países para conhecimento de iniciativas e ações que podem ser replicadas;;Alinhar as políticas públicas de educação com as áreas estratégicas e os desafios estaduais e nacionais de CT&amp;I;;Ampliar, diversificar e consolidar a capacidade de pesquisa básica no Estado;</t>
  </si>
  <si>
    <t>Contribuir para promoção, participação e apropriação do conhecimento científico, tecnológico e inovador pela população em geral;;Ampliar as oportunidades de inclusão social das parcelas mais vulneráveis da população paranaense por meio da CT&amp;I;;Estabelecer conexões interdisciplinares e pluriversidade de saberes;;Estimular a participação de jovens, em especial meninas, em atividades de CT&amp;I;;Buscar parcerias internacionais para o desenvolvimento de atividades de CT&amp;I, troca de experiências e captação de recursos;</t>
  </si>
  <si>
    <t>Ampliar e fortalecer a internacionalização no ensino e pesquisa em CT&amp;I;;Criação de novos modelos de interação internacional;;Incentivar a mobilidade de pesquisadores, colaboração física e virtual entre instituições paranaenses e internacionais, participação em organizações internacionais de pesquisa, desenvolvimento e inovação;;Atrair pesquisadores estrangeiros com programas de desenvolvimento conjunto;;Criar programa de bolsas de estudo no exterior para alunos e professores paranaenses;</t>
  </si>
  <si>
    <t>Tornar as universidades paranaenses motores vitais da inovação;;Ofertar programas de licença empreendedora para estudantes e professores das universidades estaduais paranaenses;;Aperfeiçoar as práticas relativas à proteção da propriedade intelectual, sua divulgação e conexão com o setor produtivo;;Capacitar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</si>
  <si>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Estimular a cultura empreendedora, em especial entre os jovens;;Criar programas para apoiar a transformação de ideias em projetos bem sucedidos e sustentáveis;;Capacitação de recursos humanos para a inovação;;Financiar incubadoras e aceleradoras em empresas com base tecnológica;;Fomentar o capital empreendedor em projetos de CT&amp;I no Paraná;</t>
  </si>
  <si>
    <t>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empresas;;Regulamentar a concessão de bônus tecnológico;;Prever investimentos em pesquisa, desenvolvimento e inovação em contratos de concessão de serviços públicos e regulações setoriais.</t>
  </si>
  <si>
    <t>Incentivar pequena empresas de participar de editais de fomentos, pois existe um preconceito de que apenas grandes empresas podem participar e que vão ganhar o edital. Isso pode ser melhorado com divulgação ampla de informações, atendimento especial para pequenas empresas, e a divulgação de exemplos de pequenas empresas que conseguiram ser contempladas em editais.</t>
  </si>
  <si>
    <t>Rafael Metri</t>
  </si>
  <si>
    <t>rafael.metri@unespar.edu.br</t>
  </si>
  <si>
    <t>024.227.019-06</t>
  </si>
  <si>
    <t>Penso ser extemamente importante e eficaz o Estado criar grupos de consultoria cientifica para temas estratégicos. Esse aconselhamento seria promovido por cientista de renome em várias áreas, de modo a auxiliar o governo na tomada de decisões técnicas. Essa ação também seria uma clara sinalização do governo sobre a valorização e importância da ciência como guia das melhores estratégias em busca de qualidade de vida para a população.</t>
  </si>
  <si>
    <t>Apoiar as atividades de PD&amp;I e a inserção de pesquisadores nas empresas e no governo;;Desenvolver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sociedade;;Promover a simplificação de procedimentos para gestão de projetos de ciência, tecnologia e inovação.</t>
  </si>
  <si>
    <t>Criar grupos oficiais de aconselhamento científico ao Estado, com pesquisadores renomados</t>
  </si>
  <si>
    <t>Garantir a ampliação, regularidade e perenidade dos financiamentos e investimentos em CT&amp;I;;Conectar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inovação;;Apoiar as atividades de PD&amp;I e a inserção de pesquisadores nas empresas e no governo;;Facilitar a transferência de conhecimento por meio de ações que eliminem as barreiras existentes entre os diferentes atores nas esferas pública e privada, com consequente ampliação da divulgação e comunicação da PD&amp;I junto à sociedade;</t>
  </si>
  <si>
    <t>Fortalecer a cooperação com órgãos e entidades públicos e com entidades privadas, inclusive para o compartilhamento de recursos humanos especializados e a capacidade instalada, para a execução de projetos de PD&amp;I;;Promover a abordagem mais consistente dos conteúdos de ciências, tecnologia, engenharia e matemática na formação em todos os níveis;;Ampliar, diversificar e consolidar a capacidade de pesquisa básica no Estado;;Formar recursos humanos nas áreas de ciência, pesquisa, tecnologia e inovação, inclusive por meio de apoio às atividades de extensão.</t>
  </si>
  <si>
    <t>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escolar;;Apoiar ações para a realização de pesquisas sobre popularização e divulgação da CT&amp;I e de Ciência Cidadã a fim de fortalecer a área e subsidiar a tomada de decisão;;Estabelecer parcerias em atividades de popularização e divulgação da CT&amp;I com órgãos públicos, entidades de CT&amp;I, empresas, universidades e instituições de pesquisa, entre outras;</t>
  </si>
  <si>
    <t>Estimular a constituição, a expansão e a internacionalização de redes temáticas e interdisciplinares de pesquisa;;Fomentar a visibilidade da pesquisa e da produção de conhecimento e de inovação de pesquisadores paranaenses, seja por meio de publicações em revistas de impacto internacional e (ou) por meio da projeção e impacto nos rankings internacionais;;Fomentar, manter e investir em equipamentos e infraestruturas necessários para liderar avanços científicos e tecnológicos de ponta;;Incentivar a mobilidade de pesquisadores, colaboração física e virtual entre instituições paranaenses e internacionais, participação em organizações internacionais de pesquisa, desenvolvimento e inovação;</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</si>
  <si>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laboratórios;;Capacitar professores e pós-graduandos em temas de propriedade intelectual, transferência de tecnologia, parcerias para desenvolvimento de produtos ou processos inovadores, empreendedorismo inovador com base científica;</t>
  </si>
  <si>
    <t>Criar programas para apoiar a transformação de ideias em projetos bem sucedidos e sustentáveis;;Patrocinar políticas públicas que favorecem empreendimentos inovadores que gerem soluções para problemas ambientais;</t>
  </si>
  <si>
    <t>Estimular a inserção de pesquisadores em empresas privadas, através de programas de concessão de bolsas;;Prever investimentos em pesquisa, desenvolvimento e inovação em contratos de concessão de serviços públicos e regulações setoriais.</t>
  </si>
  <si>
    <t>Marcia Regina Fagundes Klen</t>
  </si>
  <si>
    <t>Oeste/PR</t>
  </si>
  <si>
    <t>fagundes.klen@gmail.com</t>
  </si>
  <si>
    <t>629.351.789-04</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</si>
  <si>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internacional;;Atualizar a legislação para a garantia do compartilhamento de recursos humanos do Estado com empresas para realização de atividades de PD&amp;I;;Tratar com prioridade a pesquisa científica básica e aplicada, tendo em vista o bem público e o progresso da ciência, da tecnologia e da inovação e o desenvolvimento econômico e social sustentável do Estado;</t>
  </si>
  <si>
    <t>Desenvolver, implementar e manter um sistema de informações, comunicação e disseminação do conhecimento em ciência, tecnologia e inovação;;Garantir a ampliação, regularidade e perenidade dos financiamentos e investimentos em CT&amp;I;;Regulamentar as modalidades de fomento previstas na &lt;a href="https://www.legislacao.pr.gov.br/legislacao/pesquisarAto.do?action=exibir&amp;codAto=246931&amp;indice=1&amp;totalRegistros=1&amp;dt=4.3.2023.12.38.45.717" target="_blank"&gt;Lei de Inovação&lt;/a&gt;;;Estimular a implantação de laboratórios multiusuários;;Desenvolver o sistema de parques tecnológicos e ambientes de inovação do Estado;;Implementar e fortalecer os Centros de Excelência em áreas estratégicas para o Estado.</t>
  </si>
  <si>
    <t>Promover a mobilidade internacional como parte integrante da carreira de profissionais de PD&amp;I;;Utilizar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replicadas;;Alinhar as políticas públicas de educação com as áreas estratégicas e os desafios estaduais e nacionais de CT&amp;I;;Ampliar, diversificar e consolidar a capacidade de pesquisa básica no Estado;</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</si>
  <si>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universidades;;Desenvolver metodologias de ensino não formais;;Financiar feiras de ciências nas escolas;;Buscar parcerias internacionais para o desenvolvimento de atividades de CT&amp;I, troca de experiências e captação de recursos;</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</si>
  <si>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t>
  </si>
  <si>
    <t>Estimular a cultura empreendedora, em especial entre os jovens;;Criar programas para apoiar a transformação de ideias em projetos bem sucedidos e sustentáveis;;Conceder de subvenção financeira a projetos de PD&amp;I;;Utilizar o poder de compra do Estado para fomentar o empreendedorismo inovador e a inovação;;Fomentar o capital empreendedor em projetos de CT&amp;I no Paraná;</t>
  </si>
  <si>
    <t>Estimular a inserção de pesquisadores em empresas privadas, através de programas de concessão de bolsas;;Qualificar profissionais especializados para atuarem na área de execução de projetos de inovação no ambiente empresarial;;Promover ações de Apoio Direto à Inovação destinadas ao atendimento de prioridades estaduais de interesse estratégico;;Utilizar o poder de compra do Estado para estimular empresas inovadoras;;Prever investimentos em pesquisa, desenvolvimento e inovação em contratos de concessão de serviços públicos e regulações setoriais.</t>
  </si>
  <si>
    <t>Desenvolver instrumentos de apoio à internacionalização de startups e MPMEs inovadoras, criando uma mentalidade global e facilitando acesso a outros mercados;;Auxiliar no processo de adequação dos negócios às necessidades e preferências internacionais;;Utilizar TICs nos processos estatais de certificação e documentação para internacionalização dos negócios;</t>
  </si>
  <si>
    <t>Criar estratégicas para custeio de pesquisas básicas e avançadas e valorização dos profissionais pesquisadores que desenvolvem Projetos de Pesquisa, Desenvolvimento e Inovação nas universidades paranaenses (docentes e acadêmicos de graduação e pós graduação).</t>
  </si>
  <si>
    <t>Huei Diana Lee</t>
  </si>
  <si>
    <t>huei.lee@unioeste.br</t>
  </si>
  <si>
    <t>175.713.768-82</t>
  </si>
  <si>
    <t>- oferta de bolsas produtividade aos pesquisadores paranaenses de modo a incentivar a pesquisa científica e tecnológica
- oferta de mais chamadas de pesquisa científica e tecnológica</t>
  </si>
  <si>
    <t>Conceder de subvenção financeira a projetos de PD&amp;I;;Impulsionar a inovação disruptiva;;Tratar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</si>
  <si>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 cooperação com outros estados, por exemplo, por meio de convênios entre fundações Araucária e Fapesp
- capacitação dos NITs das universidades para atuarem de modo eficiente desde o apoio e a orientação no processo de depósito de patentes até o licenciamento das tecnologias (o licenciamento é um dos grandes obstáculos, pois normalmente os pesquisadores não tem habilidade, nem vocação para tal busca)</t>
  </si>
  <si>
    <t>Garantir a ampliação, regularidade e perenidade dos financiamentos e investimentos em CT&amp;I;;Utilizar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públicas;;Facilitar a transferência de conhecimento por meio de ações que eliminem as barreiras existentes entre os diferentes atores nas esferas pública e privada, com consequente ampliação da divulgação e comunicação da PD&amp;I junto à sociedade;</t>
  </si>
  <si>
    <t>- apoio aos NITs para capacitação da própria equipe
- capacitação de professores que efetivamente possam disseminar essa cultura. Atualmente o que se nota, em vários casos, são disciplinas na graduação sendo lecionadas por pseudo entendedores do assunto - profissionais que nunca protegeram nenhuma tecnologia, nem tão pouco sabem sobre o processo como um todo</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</si>
  <si>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amparo;;Realizar concursos de invenções e regulamentar o investimento de capital semente estatal como forma de apoio ao empreendedorismo inovador de alto impacto;;Promover a abordagem mais consistente dos conteúdos de ciências, tecnologia, engenharia e matemática na formação em todos os níveis;;Ampliar, diversificar e consolidar a capacidade de pesquisa básica no Estado;;Formar recursos humanos nas áreas de ciência, pesquisa, tecnologia e inovação, inclusive por meio de apoio às atividades de extensão.</t>
  </si>
  <si>
    <t>- necessidade de educação digital, especialmente por conta da inserção de Inteligência Artificial (por exemplo, IA generativa) no cotidiano. Saber usar conscientemente, corretamente e eticamente as ferramentas disponíveis</t>
  </si>
  <si>
    <t>- necessidade de educação digital, especialmente por conta da inserção de Inteligência Artificial (por exemplo, IA generativa) no cotidiano. Saber usar conscientemente, corretamente e eticamente as ferramentas disponíveis
- eventos de inclusão digital</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</si>
  <si>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afins;;Estabelecer conexões interdisciplinares e pluriversidade de saberes;;Promover a interação entre a ciência, a cultura e a arte, com valorização dos aspectos humanísticos e da história da ciência;</t>
  </si>
  <si>
    <t>- criar programas acessíveis (todos os níveis de pesquisadores e não somente os que já estão no topo) para fomentar a cooperação internacional de pesquisadores paranaenses com outros países</t>
  </si>
  <si>
    <t>Ampliar e fortalecer a internacionalização no ensino e pesquisa em CT&amp;I;;Treinamento de gestores para sensibilização da importância das ações de internacionalização, de pesquisa aplicada, de relacionamento com o setor empresarial e governo;;Apoiar a internacionalização de instituições públicas e privadas paranaenses que atuam na área de CT&amp;I;;Apoiar de todas as formas admitidas a participação de pesquisadores paranaenses em redes de pesquisa internacionais;;Criar programa de bolsas de estudo no exterior para alunos e professores paranaenses;</t>
  </si>
  <si>
    <t>- apoio aos NITs para capacitação da própria equipe</t>
  </si>
  <si>
    <t>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laboratórios;;Estruturar os Núcleos de Inovação Tecnológica/Agências de Inovação das IEES para atenderem as atribuições da</t>
  </si>
  <si>
    <t>- apoio aos NITs para capacitação da própria equipe
- capacitação de disseminadores da cultura de inovação</t>
  </si>
  <si>
    <t>Estimular a cultura empreendedora, em especial entre os jovens;;Criar programas para apoiar a transformação de ideias em projetos bem sucedidos e sustentáveis;;Conceder de subvenção financeira a projetos de PD&amp;I;;Capacitação de recursos humanos para a inovação;</t>
  </si>
  <si>
    <t xml:space="preserve">- ofertar cursos de capacitação para empresas que queiram empreender
- criar programas para a identificação de potenciais negócios e tecnologias empreendedoras
</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</si>
  <si>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t>
  </si>
  <si>
    <t>- apoio aos NITs para capacitação da própria equipe no apoio a todo o processo desde o depósito até ao licenciamento de patentes e sw</t>
  </si>
  <si>
    <t>Identificar os sistemas informatizados e apresentar um diagnóstico sobre os processos e as soluções tecnológicas utilizadas pela administração direta e indireta;;Capacitação de recursos humanos para a transformação digital;</t>
  </si>
  <si>
    <t>- apoio aos NITs nas universidades para capacitação da própria equipe para apoio durante todo o processo, desde depósito de patentes até licenciamento das tecnologias
- oferta de bolsas de produtividade aos pesquisadores nas universidade de modo a incentivar pesquisa e inovação
- criar programas específicos para o fomento de projetos de pesquisa que tenham potencial de inovação</t>
  </si>
  <si>
    <t>149</t>
  </si>
  <si>
    <t>carlos alberto scapim</t>
  </si>
  <si>
    <t>cascapim@uem.br</t>
  </si>
  <si>
    <t>927.216.306-44</t>
  </si>
  <si>
    <t>Integrar de forma séria as empresas e as universidades estaduais. Os empresários deveriam investir de forma consistente e os professores deveriam produzir ciência e inovação para o Estado. O governo do Paraná deve fazer este diálogo, investir também e cobrar seriamente os resultados. Por exemplo: Se o professor se comprometer a entregar um produto tecnológico qualquer e ele precise de 2.000.000, o governo deve investir e arrumar parceiros na iniciativa privada. Por outro lado, o professor deve entregar o produto desenvolvido. Eu vejo que o nosso sistema tem pouco dinheiro para a pesquisa (governo e empresas privadas investem pouco). Precisa investir mais e, claro, exigir das Universidades o desenvolvimento da tecnologia. Por outro lado, o governo do Paraná deve ter as suas prioridades estratégicas, por exemplo, uma vacina para um vírus qualquer. Precisa investir pesado e fazer as parcerias PP. Não tem saída. Caso contrário, vai sempre comprar tecnologia dos países desenvolvidos. Se o governo falar que não tem 400.000.000 para o desenvolvimento de uma vacina, então, é melhor fechar as portas e não desenvolver nada mesmo. Faça a compra do exterior então e pronto! É preciso coragem para investir PESADO em pesquisa. Os nossos professores e pesquisadores, com recursos a vontade, podem desenvolver o que quiserem. Agora, precisa de cobrança pesada do Estado. Seria uma política de Estado. Agora, ficar abrindo editais e dando 30.000 reais, 100.000 reais, isso não resolve nada e é melhor deixar os professores só lecionando que darão mais frutos do que pesquisarem assuntos rotineiros.</t>
  </si>
  <si>
    <t>ubirajara contro malavasi</t>
  </si>
  <si>
    <t>professor senior</t>
  </si>
  <si>
    <t>biramalavasi@yahoo.com.br</t>
  </si>
  <si>
    <t>731.410.978-87</t>
  </si>
  <si>
    <t>Oferta de recursos para financiameno de pesquisa basica e aplicada</t>
  </si>
  <si>
    <t>Conceder de subvenção financeira a projetos de PD&amp;I;;Alinhar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</si>
  <si>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PD&amp;I;;Ampliar, diversificar e consolidar a capacidade de pesquisa básica no Estado;;Formar recursos humanos nas áreas de ciência, pesquisa, tecnologia e inovação, inclusive por meio de apoio às atividades de extensão.</t>
  </si>
  <si>
    <t>Ampliar e fortalecer a internacionalização no ensino e pesquisa em CT&amp;I;;Fomentar, manter e investir em equipamentos e infraestruturas necessários para liderar avanços científicos e tecnológicos de ponta;;Criação de novos modelos de interação internacional;;Incentivar a mobilidade de pesquisadores, colaboração física e virtual entre instituições paranaenses e internacionais, participação em organizações internacionais de pesquisa, desenvolvimento e inovação;</t>
  </si>
  <si>
    <t>Thiago Figueiredo Marcos</t>
  </si>
  <si>
    <t>01 - Metropolitana</t>
  </si>
  <si>
    <t>thiago.figueiredo@ufpr.br</t>
  </si>
  <si>
    <t>108.743.389-48</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</si>
  <si>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internacional;;Impulsionar a inovação disruptiva;;Criar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</si>
  <si>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Fortalecer inventores independentes é fundamental.</t>
  </si>
  <si>
    <t>Fortalecer a cooperação com órgãos e entidades públicos e com entidade privadas, inclusive para o compartilhamento de recursos humanos especializados e capacidade instalada, para execução de projetos de PD&amp;I;;Qualificar de maneira continuada e valorizar os profissionais dedicados à gestão do Sistema Paranaense de CT&amp;I, inclusive os que atuam nos Núcleos de Inovação Tecnológica das ICTs públicas;;Estimular a implantação de laboratórios multiusuários;;Criar incentivos econômicos, financeiros, fiscais e outros para a inclusão de empresas em ambientes promotores de inovação;;Desenhar políticas públicas específicas para a atuação dos inventores independentes e a criação, absorção, difusão e transferência de tecnologia;</t>
  </si>
  <si>
    <t>Bolsas para os diversos niveis de atuação( escola/colegial, graduação, mestrado e doutorado). 
O incentivo (fiscal e operacional) a projetos de extensão universitários que visem o melhoramento do ensino básico e médio. Alunos universitários estão sempre dispostos a ir em escolas públicas ensinar/aprender, considerem isso, por favor!</t>
  </si>
  <si>
    <t>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</si>
  <si>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Integração da educação básica ao ensino superior através de projetos e incentivos fiscais.</t>
  </si>
  <si>
    <t>Criação de "lan houses" publicas nas ruas das cidadanias, afim de democratizar o acesso a informação, integração com servidores universitários e também com sistemas de software livre. Financiar órgãos e projetos de software livre.</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</si>
  <si>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universidades;;Desenvolver metodologias de ensino não formais;;Financiar feiras de ciências nas escolas;;Estimular a participação de grupos de áreas urbanas e periferias, áreas rurais, comunidades tradicionais, pessoas com deficiência, idosos, entre outros, em atividades de CT&amp;I;</t>
  </si>
  <si>
    <t>Fomentar a visibilidade da pesquisa e da produção de conhecimento e de inovação de pesquisadores paranaenses, seja por meio de publicações em revistas de impacto internacional e (ou) por meio da projeção e impacto nos rankings internacionais;;Fomentar a utilização de práticas educacionais que estimulem a cultura da internacionalização do conhecimento, incorporando técnicas e práticas de excelência em todos os níveis de educação;;Gerar novos modelos de gestão, de ensino, de pesquisa, de inovação e de cooperação e interação que projetem e executem ações de internacionalização;;Apoiar a produção científica paranaense indexada em publicações internacionais;;Atrair pesquisadores estrangeiros com programas de desenvolvimento conjunto;</t>
  </si>
  <si>
    <t>Criar programas para apoiar a transformação de ideias em projetos bem sucedidos e sustentáveis;;Utilizar o poder de compra do Estado para fomentar o empreendedorismo inovador e a inovação;;Financiar incubadoras e aceleradoras em empresas com base tecnológica;;Impulsionar a inovação disruptiva e o empreendedorismo no campo digital para MPMEs, possibilitando que startups aproveitem as oportunidades do mercado regional e fortaleçam a competitividade paranaense nas áreas estratégicas;;Criar programas de empreendedorismo inovador que diminuam as brechas sociais, territoriais e de gênero.</t>
  </si>
  <si>
    <t>Estimular a inserção de pesquisadores em empresas privadas, através de programas de concessão de bolsas;;Utilizar a encomenda tecnológica como mecanismo de resolução de desafios da administração pública;;Lançar prêmios tecnológicos para empresas sediadas no Estado;;Utilizar o poder de compra do Estado para estimular empresas inovadoras;</t>
  </si>
  <si>
    <t>Identificar os sistemas informatizados e apresentar um diagnóstico sobre os processos e as soluções tecnológicas utilizadas pela administração direta e indireta;;Digitalizar serviços públicos visando o menor tempo para o atendimento e a melhoria da qualidade de vida dos cidadãos;;Aumentar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</si>
  <si>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Identificar pequenas ideias disruptivas escondidas em periferias. Falta um olhar sensivel do Estado para a integração da educação superior e média, média e básica. Falta um olhar sensivel do Estado aos estudantes que enfrentam dificuldades financeiras.</t>
  </si>
  <si>
    <t>Débora de Mello Gonçales Sant´Ana</t>
  </si>
  <si>
    <t>dmgsana@uem.br</t>
  </si>
  <si>
    <t>884.981.239-68</t>
  </si>
  <si>
    <t>Realização e divulgação de diagnósticos regionais das principais necessidades para desenvolvimento social e territorial sustentável. 
Indução de projetos de atendimento às necessidades apresentadas com financiamento específico por meio de editais próprios.
Financiamentos específicos para o desenvolvimento dos ecossistemas regionais de educação como os apontados pelo estudo das Rotas 2040 desenvolvidos pela Fundação Araucária e FIEP.</t>
  </si>
  <si>
    <t>Apoiar a cooperação entre empresas, governo e instituições de ciência e tecnologia, em caráter regional, nacional e internacional;;Desenvolver nas escolas aptidões individuais para o empreendedorismo e para a pesquisa científica;;Alinhar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</si>
  <si>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Fortalecer os projetos que atendam as metas e submetas dos ODS.</t>
  </si>
  <si>
    <t>Desenvolver programas de difusão de ciência e tecnologia para públicos diferentes que englobem portfólios de soluções tecnológicas, tecnologias sociais, popularização do conhecimento científico e acesso aos serviços oferecidos pelas Universidades e demais ICTs.</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</si>
  <si>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PD&amp;I;;Facilitar a transferência de conhecimento por meio de ações que eliminem as barreiras existentes entre os diferentes atores nas esferas pública e privada, com consequente ampliação da divulgação e comunicação da PD&amp;I junto à sociedade;</t>
  </si>
  <si>
    <t>Formação de capital humano fomentando bolsas e estímulos a pesquisa escolar, projetos de extensão e bolsas de Pós-Graduação voltadas às necessidades regionais.</t>
  </si>
  <si>
    <t>Desenvolver robusto programa de fixação de pós-doutores paranaenses nas IEES por meio de oferta de bolsas como mecanismo de retenção de talentos no estado e fortalecimento da ciência e formação de recursos humanos.</t>
  </si>
  <si>
    <t>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CT&amp;I;;Formar recursos humanos nas áreas de ciência, pesquisa, tecnologia e inovação, inclusive por meio de apoio às atividades de extensão.</t>
  </si>
  <si>
    <t>Apoiar a formação de capital humano especializado em diferentes processos de difusão científica e tecnológica em todos os níveis de formação.;Desenvolver fomento de ações de extensão universitária na pós-graduação, a semelhança de projeto inovador apresentado pela CAPES.</t>
  </si>
  <si>
    <t>Ampliar a infraestrutura digital para a ciência, tecnologia e difusão do estado com fortalecimento de redes de dados, acesso a servidores e nuvens para arquivo de dados.</t>
  </si>
  <si>
    <t>Fomentar o desenvolvimento de ações de educação não formal e popularização da ciência por meio de ações itinerantes promovidas por Centros e Museus de Ciências.
Apoiar os canais de comunicação pública da ciência e sua integração visando ampliar sua visibilidade e fortalecer sua perenidade.
Garantir fomento de médio e longo prazo para ações de divulgação e popularização da ciência visando a não interrupção de atividades desta natureza.
Contribuir com a formação de centrais multiusuários de equipamentos de comunicação que sirvam de base para práticas de popularização e comunicação pública da ciência como estúdios de gravação de podcasts, câmeras e equipamentos de captação de audio e vídeo entre outros.</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</si>
  <si>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escolar;;Estabelecer parcerias em atividades de popularização e divulgação da CT&amp;I com órgãos públicos, entidades de CT&amp;I, empresas, universidades e instituições de pesquisa, entre outras;</t>
  </si>
  <si>
    <t>Fortalecer as Redes de Popularização da Ciência do Paraná;Realizar formação especializada para a divulgação científica por meio de Residência técnica com formação em nível de especialização com treinamento prático.</t>
  </si>
  <si>
    <t>Ampliar as ações de internacionalização e parcerias institucionais para além da pesquisa, incluindo também ações de ensino, extensão e divulgação científica.</t>
  </si>
  <si>
    <t>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educação;;Gerar novos modelos de gestão, de ensino, de pesquisa, de inovação e de cooperação e interação que projetem e executem ações de internacionalização;;Possibilitar gestores e pesquisadores vivenciar novas experiências de interação e desenvolvimento, apropriando-se de visões mais amplas e sem fronteiras, para melhores tomadas de decisão em investimentos futuros em suas organizações;</t>
  </si>
  <si>
    <t>Apoiar o desenvolvimento da ciência aberta com o fomento para criação de repositórios seguros de dados e desenvolvimento de política estadual de compartilhamento de dados.</t>
  </si>
  <si>
    <t>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</si>
  <si>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Desenvolver mecanismos efetivos de comunicação dos portfólios de oportunidades de integração da academia com os demais setores da sociedade.</t>
  </si>
  <si>
    <t>Estimular a cultura empreendedora, em especial entre os jovens;;Conceder de subvenção financeira a projetos de PD&amp;I;;Capacitação de recursos humanos para a inovação;;Desenvolver programas de fomento à inovação e ao empreendedorismo com foco na redução das desigualdades regionais e respeitadas as vocações das regiões paranaenses;;Expandir o empreendedorismo social de base inovadora, apoiando processos que gerem a inclusão de jovens, mulheres, negros, indígenas e LGBT+ no mercado no desenvolvimento de suas potencialidades;</t>
  </si>
  <si>
    <t>Despertar nas crianças e jovens a curiosidade científica e o desejo de aprofundamento de seu conhecimento visando a procura de carreiras científicas e do empreendedorismo, por meio de amplos processos de abertura das Universidades e popularização da ciência.</t>
  </si>
  <si>
    <t>HUÁSCAR FIALHO PESSALI</t>
  </si>
  <si>
    <t>pessali@ufpr.br</t>
  </si>
  <si>
    <t>009.670.057-28</t>
  </si>
  <si>
    <t>Apoiar as atividades de PD&amp;I e a inserção de pesquisadores nas empresas e no governo;;Alinhar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t>
  </si>
  <si>
    <t>Regulamentar as modalidades de fomento previstas na &lt;a href="https://www.legislacao.pr.gov.br/legislacao/pesquisarAto.do?action=exibir&amp;codAto=246931&amp;indice=1&amp;totalRegistros=1&amp;dt=4.3.2023.12.38.45.717" target="_blank"&gt;Lei de Inovação&lt;/a&gt;;;Conectar pesquisadores, linhas de pesquisa, empresas, necessidades públicas e privadas no desenho de soluções inovadoras;;Apoiar as atividades de PD&amp;I e a inserção de pesquisadores nas empresas e no governo;;Ampliar a articulação e a cooperação institucional, nacional e internacional em matéria de CT&amp;I;;Implementar e fortalecer os Centros de Excelência em áreas estratégicas para o Estado.</t>
  </si>
  <si>
    <t>Promover a mobilidade internacional como parte integrante da carreira de profissionais de PD&amp;I;;Constituir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CT&amp;I;;Ampliar, diversificar e consolidar a capacidade de pesquisa básica no Estado;;Formar recursos humanos nas áreas de ciência, pesquisa, tecnologia e inovação, inclusive por meio de apoio às atividades de extensão.</t>
  </si>
  <si>
    <t>Ampliar as oportunidades de inclusão social das parcelas mais vulneráveis da população paranaense por meio da CT&amp;I;;Desenvolver ações de comunicação pública da ciência e tecnologia com processos multimidiáticos e dialógicos com a população, incluindo audiências para além do público escolar;;Estimular a realização de atividades de popularização e divulgação da CT&amp;I em ações de inclusão social para fins de redução das desigualdades;;Estimular a participação de grupos de áreas urbanas e periferias, áreas rurais, comunidades tradicionais, pessoas com deficiência, idosos, entre outros, em atividades de CT&amp;I;;Estabelecer parcerias em atividades de popularização e divulgação da CT&amp;I com órgãos públicos, entidades de CT&amp;I, empresas, universidades e instituições de pesquisa, entre outras;</t>
  </si>
  <si>
    <t>Estimular a constituição, a expansão e a internacionalização de redes temáticas e interdisciplinares de pesquisa;;Fomentar, manter e investir em equipamentos e infraestruturas necessários para liderar avanços científicos e tecnológicos de ponta;;Incentivar a aproximação do Sistema Estadual de CT&amp;I de sistemas internacionais de CT&amp;I;;Apoiar de todas as formas admitidas a participação de pesquisadores paranaenses em redes de pesquisa internacionais;;Atrair pesquisadores estrangeiros com programas de desenvolvimento conjunto;</t>
  </si>
  <si>
    <t>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</si>
  <si>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Criar programas para apoiar a transformação de ideias em projetos bem sucedidos e sustentáveis;;Utilizar o poder de compra do Estado para fomentar o empreendedorismo inovador e a inovação;;Expandir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ambientais;;Criar programas de empreendedorismo inovador que diminuam as brechas sociais, territoriais e de gênero.</t>
  </si>
  <si>
    <t>Estimular a inserção de pesquisadores em empresas privadas, através de programas de concessão de bolsas;;Qualificar profissionais especializados para atuarem na área de execução de projetos de inovação no ambiente empresarial;;Promover ações de Apoio Direto à Inovação destinadas ao atendimento de prioridades estaduais de interesse estratégico;;Utilizar a encomenda tecnológica como mecanismo de resolução de desafios da administração pública;;Utilizar o poder de compra do Estado para estimular empresas inovadoras;</t>
  </si>
  <si>
    <t>Expandir a utilização de TICs na prestação de serviços públicos do Estado;;Revisar processos de trabalho no âmbito da administração direta e indireta do Estado visando à simplificação e desburocratização da ação pública;;Aumentar a capacidade estatal para a oferta digital de serviços públicos, assinaturas eletrônicas, governança digital, obtenção de documentos, entre outros;</t>
  </si>
  <si>
    <t>Marcos Luciano Bruschi</t>
  </si>
  <si>
    <t>- Select -</t>
  </si>
  <si>
    <t>Professor/Pesquisador/Diretor de Pesquisa</t>
  </si>
  <si>
    <t>mlbruschi@uem.br</t>
  </si>
  <si>
    <t>771.409.409-59</t>
  </si>
  <si>
    <t>Possibilitando que todos os cidadãos tenham acesso às informações dos ODS, desde aqueles que estão no ensino fundamental até o cidadão contribuinte, de forma aque todos entendam a importância de se alcançar os memos.</t>
  </si>
  <si>
    <t>Atualizar a legislação para a garantia do compartilhamento de recursos humanos do Estado com empresas para realização de atividades de PD&amp;I;;Desenvolver nas escolas aptidões individuais para o empreendedorismo e para a pesquisa científica;;Impulsionar a inovação disruptiva;;Alinhar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t>
  </si>
  <si>
    <t>-</t>
  </si>
  <si>
    <t>Promover um rígido controle para que as políticas públicas sejam efetivamente aplicadas e de forma ampla, com a possibilidade de todos poderem partiicpar.</t>
  </si>
  <si>
    <t>Desenvolver, implementar e manter um sistema de informações, comunicação e disseminação do conhecimento em ciência, tecnologia e inovação;;Garantir a ampliação, regularidade e perenidade dos financiamentos e investimentos em CT&amp;I;;Regulamentar as modalidades de fomento previstas na &lt;a href="https://www.legislacao.pr.gov.br/legislacao/pesquisarAto.do?action=exibir&amp;codAto=246931&amp;indice=1&amp;totalRegistros=1&amp;dt=4.3.2023.12.38.45.717" target="_blank"&gt;Lei de Inovação&lt;/a&gt;;;Realizar ações de compliance e integridade entre os órgãos do Estado para a aplicação do Marco Legal de Ciência, Tecnologia e Inovação;;Criar incentivos econômicos, financeiros, fiscais e outros para a inclusão de empresas em ambientes promotores de inovação;</t>
  </si>
  <si>
    <t>Promover uma melhor condição de trabalho nas ICTs públicas, com profissionais altamente qualificados e permanentes, para que trabalhem de forma continuada na qualificação de formação do capital humano voltado ao ambiente de negócios e ao desenvolvimento social inclusivo e sustentável.</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</si>
  <si>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amparo;;Inserir a educação básica no Sistema Estadual de CT&amp;I e considerar seus atores como operadores de CT&amp;I;;Formar recursos humanos nas áreas de ciência, pesquisa, tecnologia e inovação, inclusive por meio de apoio às atividades de extensão.</t>
  </si>
  <si>
    <t>Ampliar e promover a internacionalização dos programas de pós-graduação das universidades, de forma que os mesmos possam não só enviar seus pós-graduandos e docentes para o exterior, mas principalmente dar condições para que estes programas recebam alunos do exterior, principalmente da América Latina e da África.</t>
  </si>
  <si>
    <t>Ampliar e fortalecer a internacionalização no ensino e pesquisa em CT&amp;I;;Induzir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internacionais;;Incentivar a aproximação do Sistema Estadual de CT&amp;I de sistemas internacionais de CT&amp;I;;Incentivar a mobilidade de pesquisadores, colaboração física e virtual entre instituições paranaenses e internacionais, participação em organizações internacionais de pesquisa, desenvolvimento e inovação;</t>
  </si>
  <si>
    <t>Estimular a cultura empreendedora, em especial entre os jovens;;Criar programas para apoiar a transformação de ideias em projetos bem sucedidos e sustentáveis;;Estimular e apoiar a constituição, consolidação e expansão de ambientes promotores de inovação nas suas dimensões ecossistemas de inovação e mecanismos de geração de empreendimentos;;Impulsionar a inovação disruptiva e o empreendedorismo no campo digital para MPMEs, possibilitando que startups aproveitem as oportunidades do mercado regional e fortaleçam a competitividade paranaense nas áreas estratégicas;;Criar programas de empreendedorismo inovador que diminuam as brechas sociais, territoriais e de gênero.</t>
  </si>
  <si>
    <t>Identificar os sistemas informatizados e apresentar um diagnóstico sobre os processos e as soluções tecnológicas utilizadas pela administração direta e indireta;;Expandir a utilização de TICs na prestação de serviços públicos do Estado;;Revisar processos de trabalho no âmbito da administração direta e indireta do Estado visando à simplificação e desburocratização da ação pública;;Digitalizar serviços públicos visando o menor tempo para o atendimento e a melhoria da qualidade de vida dos cidadãos;;Aumentar a capacidade estatal para a oferta digital de serviços públicos, assinaturas eletrônicas, governança digital, obtenção de documentos, entre outros;</t>
  </si>
  <si>
    <t>O maior desafio é que as oportunidades sejam de acesso (e que cheguem) à todos, juntamente com a desburocratização do sistema público de administração e de compras, além de promover uma melhor condição, em termos quantitativos, de recursos humanos altamente qualificados e efetivos na IEES.</t>
  </si>
  <si>
    <t>Lucimara Stolz Roman</t>
  </si>
  <si>
    <t>Professora do Magistério superior</t>
  </si>
  <si>
    <t>lucimara.roman@ufpr.br</t>
  </si>
  <si>
    <t>503.961.709-78</t>
  </si>
  <si>
    <t>Realizar encontros com as partes interessadas no âmbito das ODS. Frequentemente, o empecilho se dá devido a falta de conhecimento dos pesquisadores dos problemas enfrentados pelas empresas, e vice-versa, a falta de conhecimento dos empresários de soluções disponíveis com TRL baixo, porém possível de ser implementado após o financiamento de projetos conjuntos.</t>
  </si>
  <si>
    <t>Garantir a ampliação, regularidade e perenidade dos financiamentos e investimentos em CT&amp;I;;Regulamentar as modalidades de fomento previstas na &lt;a href="https://www.legislacao.pr.gov.br/legislacao/pesquisarAto.do?action=exibir&amp;codAto=246931&amp;indice=1&amp;totalRegistros=1&amp;dt=4.3.2023.12.38.45.717" target="_blank"&gt;Lei de Inovação&lt;/a&gt;;;Estimular a implantação de laboratórios multiusuários;;Conectar pesquisadores, linhas de pesquisa, empresas, necessidades públicas e privadas no desenho de soluções inovadoras;;Desenvolver o sistema de parques tecnológicos e ambientes de inovação do Estado;</t>
  </si>
  <si>
    <t>Fortalecer a cooperação com órgãos e entidades públicos e com entidades privadas, inclusive para o compartilhamento de recursos humanos especializados e a capacidade instalada, para a execução de projetos de PD&amp;I;;Constituir a competência de gestão de projetos de CT&amp;I no âmbito do funcionalismo público estadual, nas empresas, agências de fomento e fundações de amparo;;Realizar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replicadas;;Alinhar as políticas públicas de educação com as áreas estratégicas e os desafios estaduais e nacionais de CT&amp;I;</t>
  </si>
  <si>
    <t>Apoiar o fortalecimento de espaços de divulgação científica e de inovação como centros e museus de ciências, de inovação, planetários, herbários e afins;;Financiar feiras de ciências nas escolas;;Trazer para o Estado mostras itinerantes com assuntos pertinentes à popularização da CT&amp;I;;Desenvolver ações de comunicação pública da ciência e tecnologia com processos multimidiáticos e dialógicos com a população, incluindo audiências para além do público escolar;;Estimular a participação de jovens, em especial meninas, em atividades de CT&amp;I;</t>
  </si>
  <si>
    <t>Ampliar e fortalecer a internacionalização no ensino e pesquisa em CT&amp;I;;Estimular a constituição, a expansão e a internacionalização de redes temáticas e interdisciplinares de pesquisa;;Apoiar a internacionalização de instituições públicas e privadas paranaenses que atuam na área de CT&amp;I;;Criar programa de bolsas de estudo no exterior para alunos e professores paranaenses;;Ampliação da cooperação internacional com ênfase nas áreas estratégicas para o desenvolvimento do Estado do Paraná.</t>
  </si>
  <si>
    <t>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estadual;;Constituir fóruns de integração de políticas de CT&amp;I com os diversos agentes e atores;;Regulamentar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t>
  </si>
  <si>
    <t>Criar programas para apoiar a transformação de ideias em projetos bem sucedidos e sustentáveis;;Conceder de subvenção financeira a projetos de PD&amp;I;;Desenvolver programas de fomento à inovação e ao empreendedorismo com foco na redução das desigualdades regionais e respeitadas as vocações das regiões paranaenses;;Patrocinar políticas públicas que favorecem empreendimentos inovadores que gerem soluções para problemas ambientais;;Criar programas de empreendedorismo inovador que diminuam as brechas sociais, territoriais e de gênero.</t>
  </si>
  <si>
    <t>Conceder benefícios financeiros para iniciativas de inovação nas empresas, reembolsáveis e não reembolsáveis;;Estimular a inserção de pesquisadores em empresas privadas, através de programas de concessão de bolsas;;Promover ações de Apoio Direto à Inovação destinadas ao atendimento de prioridades estaduais de interesse estratégico;;Utilizar a encomenda tecnológica como mecanismo de resolução de desafios da administração pública;;Lançar prêmios tecnológicos para empresas sediadas no Estado;</t>
  </si>
  <si>
    <t>Acreditar que pode, ter persistência além governos e se organizar para tal conquista. Essa consulta pública mostra a vontade que isso aconteça. Os agentes precisam estar em locais variados do estado e, ter compreendido a linguagem em comum transversal as todas as instâncias no Paraná, a da importância da Ciência Tecnologia e Inovação, compatíveis a ODS para que tenhamos novas gerações prósperas.</t>
  </si>
  <si>
    <t>Marcos Leandro Nonemacher</t>
  </si>
  <si>
    <t>marcos@kepha.com.br</t>
  </si>
  <si>
    <t>913.160.309-20</t>
  </si>
  <si>
    <t>Desenvolver aptidões individuais para o empreendedorismo de alta densidade tecnológica nos estudantes das universidades públicas, desde a graduação;;Desenvolver nas escolas aptidões individuais para o empreendedorismo e para a pesquisa científica;;Criar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sociedade;;Promover a simplificação de procedimentos para gestão de projetos de ciência, tecnologia e inovação.</t>
  </si>
  <si>
    <t>Regulamentar as modalidades de fomento previstas na &lt;a href="https://www.legislacao.pr.gov.br/legislacao/pesquisarAto.do?action=exibir&amp;codAto=246931&amp;indice=1&amp;totalRegistros=1&amp;dt=4.3.2023.12.38.45.717" target="_blank"&gt;Lei de Inovação&lt;/a&gt;;;Conectar pesquisadores, linhas de pesquisa, empresas, necessidades públicas e privadas no desenho de soluções inovadoras;;Desenvolver o sistema de parques tecnológicos e ambientes de inovação do Estado;;Promover a implementação do Marco Legal de CT&amp;I;</t>
  </si>
  <si>
    <t>fomentar programas de formação em parceria com iniciativa privada e entidades, como exemplo o programa Aprender e Crescer realizado em Dois Vizinhos pela Sudotec</t>
  </si>
  <si>
    <t>Manejar novos instrumentos jurídicos de contratação contidos no Marco Legal de Ciência, Tecnologia e Inovação;;Promover a mobilidade internacional como parte integrante da carreira de profissionais de PD&amp;I;;Utilizar compras públicas como indutoras de inovação, a partir da capacitação dos agentes públicos no Marco Legal de Ciência, Tecnologia e Inovação;;Realizar concursos de invenções e regulamentar o investimento de capital semente estatal como forma de apoio ao empreendedorismo inovador de alto impacto;;Formar recursos humanos nas áreas de ciência, pesquisa, tecnologia e inovação, inclusive por meio de apoio às atividades de extensão.</t>
  </si>
  <si>
    <t>Desenvolver metodologias de ensino não formais;;Estimular a participação de grupos de áreas urbanas e periferias, áreas rurais, comunidades tradicionais, pessoas com deficiência, idosos, entre outros, em atividades de CT&amp;I;;Estabelecer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recursos;;Apoiar o fortalecimento de meios de comunicação pública da ciência como portais, canais de vídeos, sites, jornais e projetos desenvolvidos no âmbito das ICTs.</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</si>
  <si>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t>
  </si>
  <si>
    <t>Criar programas para apoiar a transformação de ideias em projetos bem sucedidos e sustentáveis;;Apoiar ao avanço tecnológico e às inovações nas empresas e outras organizações públicas e privadas no Estado do Paraná;;Utilizar o poder de compra do Estado para fomentar o empreendedorismo inovador e a inovação;;Atualizar e aperfeiçoar os instrumentos de fomento e crédito para atividades que envolvam o empreendedorismo inovador;;Patrocinar políticas públicas que favorecem empreendimentos inovadores que gerem soluções para problemas ambientais;</t>
  </si>
  <si>
    <t>Paola Regina de Oliveira</t>
  </si>
  <si>
    <t>paolareginadeo@gmail.com</t>
  </si>
  <si>
    <t>092.620.969-84</t>
  </si>
  <si>
    <t>Reajuste salarial para os professores das universidades Estaduais visto que são eles que desenvolvem e contribuem para o fomento da pesquisa no Estado, isso se alia ao objetivo 4 -ODS. Também realizar concursos públicos para que diminua o excesso de trabalho para esses professores e maiores oportunidades de novas pesquisas dentro das Universidades. Sobre o objetivo 7-ODS, acredito que o governo deva manter as estatais em funcionamento e investido cada vez mais, para que assim possa se ter energia ACESSÍVEL E LIMPA.</t>
  </si>
  <si>
    <t>Apoiar as atividades de PD&amp;I e a inserção de pesquisadores nas empresas e no governo;;Tratar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sociedade;;Promover a simplificação de procedimentos para gestão de projetos de ciência, tecnologia e inovação.</t>
  </si>
  <si>
    <t>Investimento na educação básica e no ensino superior. (formas de investimento: capacitação e concurso para profissionais, salário adequado com a profissão, compra de materiais para universidades públicas...)</t>
  </si>
  <si>
    <t>Utilizar compras públicas como indutoras de inovação, a partir da capacitação dos agentes públicos no Marco Legal de Ciência, Tecnologia e Inovação;;Realizar concursos de invenções e regulamentar o investimento de capital semente estatal como forma de apoio ao empreendedorismo inovador de alto impacto;;Promover a abordagem mais consistente dos conteúdos de ciências, tecnologia, engenharia e matemática na formação em todos os níveis;;Ampliar, diversificar e consolidar a capacidade de pesquisa básica no Estado;;Formar recursos humanos nas áreas de ciência, pesquisa, tecnologia e inovação, inclusive por meio de apoio às atividades de extensão.</t>
  </si>
  <si>
    <t>O maior DESAFIO para o Estado do Paraná são as politicas neoliberais que reforçam o individualismo e a méritocracia,. Acredito que o Paraná de amanhã tem que ser mais unido em prol do coletivo, desenvolver politicas publicas para a melhoria da educação em todos os seus níveis.</t>
  </si>
  <si>
    <t>Luciano Lazzarini Wolff</t>
  </si>
  <si>
    <t>Professor Colaborador</t>
  </si>
  <si>
    <t>luciano.lazzarini.wolff@gmail.com</t>
  </si>
  <si>
    <t>034.718.019-10</t>
  </si>
  <si>
    <t>Fortalecer as universidades públicas tanto no seu corpo docente, quanto nos aspectos estruturais e administrativos para a capacitação de profissionais nas diversas áreas da tecnologia, em especial voltados para a economia verde, de baixo carbono, com pesquisas e financiamento em tecnologias sustentáveis, de restauração de ambientes, e de prevenção e minimização de impactos dos efeitos dos extremos climáticos, recentemente enfrentados pelo Estado.</t>
  </si>
  <si>
    <t>Conceder de subvenção financeira a projetos de PD&amp;I;;Apoiar as atividades de PD&amp;I e a inserção de pesquisadores nas empresas e no governo;;Desenvolver aptidões individuais para o empreendedorismo de alta densidade tecnológica nos estudantes das universidades públicas, desde a graduação;;Tratar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</si>
  <si>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Criar setores e fomentar as pesquisas nas universidades estaduais para o entendimento das mudanças ambientais recentes e desenvolvimento de soluções locais.</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</si>
  <si>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PD&amp;I;;Alinhar as políticas públicas de educação com as áreas estratégicas e os desafios estaduais e nacionais de CT&amp;I;;Ampliar, diversificar e consolidar a capacidade de pesquisa básica no Estado;;Formar recursos humanos nas áreas de ciência, pesquisa, tecnologia e inovação, inclusive por meio de apoio às atividades de extensão.</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</si>
  <si>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afins;;Financiar feiras de ciências nas escolas;;Apoiar o fortalecimento de meios de comunicação pública da ciência como portais, canais de vídeos, sites, jornais e projetos desenvolvidos no âmbito das ICTs.</t>
  </si>
  <si>
    <t>Ampliar e fortalecer a internacionalização no ensino e pesquisa em CT&amp;I;;Fomentar a visibilidade da pesquisa e da produção de conhecimento e de inovação de pesquisadores paranaenses, seja por meio de publicações em revistas de impacto internacional e (ou) por meio da projeção e impacto nos rankings internacionais;;Apoiar a internacionalização de instituições públicas e privadas paranaenses que atuam na área de CT&amp;I;;Apoiar de todas as formas admitidas a participação de pesquisadores paranaenses em redes de pesquisa internacionais;;Criar programa de bolsas de estudo no exterior para alunos e professores paranaenses;</t>
  </si>
  <si>
    <t>Fomentar o relacionamento entre pesquisadores de universidades e ICTs do Estado com empresas através de projetos e programas para solução de problemas, transferência de tecnologia, compartilhamento de recursos humanos e de laboratórios;;Regulamentar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</si>
  <si>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Criar programas para apoiar a transformação de ideias em projetos bem sucedidos e sustentáveis;;Capacitação de recursos humanos para a inovação;;Estimular e apoiar a constituição, consolidação e expansão de ambientes promotores de inovação nas suas dimensões ecossistemas de inovação e mecanismos de geração de empreendimentos;;Expandir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t>
  </si>
  <si>
    <t>Estimular a inserção de pesquisadores em empresas privadas, através de programas de concessão de bolsas;;Promover ações de Apoio Direto à Inovação destinadas ao atendimento de prioridades estaduais de interesse estratégico;;Prever investimentos em pesquisa, desenvolvimento e inovação em contratos de concessão de serviços públicos e regulações setoriais.</t>
  </si>
  <si>
    <t>Identificar os sistemas informatizados e apresentar um diagnóstico sobre os processos e as soluções tecnológicas utilizadas pela administração direta e indireta;;Expandir a utilização de TICs na prestação de serviços públicos do Estado;;Capacitação de recursos humanos para a transformação digital;;Digitalizar serviços públicos visando o menor tempo para o atendimento e a melhoria da qualidade de vida dos cidadãos;</t>
  </si>
  <si>
    <t>Participação efetiva nas políticas nacionais de desenvolvimento econômico, científico, tecnológico e de inovação na implementação dos respectivos planos, programas e projetos de interesse estadual;;Mapeamento de oportunidades de mercado em outros países;;Utilizar TICs nos processos estatais de certificação e documentação para internacionalização dos negócios;</t>
  </si>
  <si>
    <t>Pitágoras Augusto Piana</t>
  </si>
  <si>
    <t>pitapiana@yahoo.com.br</t>
  </si>
  <si>
    <t>030.211.669-97</t>
  </si>
  <si>
    <t>Fomentar projetos que visem a implantação e difusão das tecnologias de geração de renda já conhecidas no meio científico. P.e., criação de peixes em sistemas modulares de recirculação voltados à agricultura familiar.</t>
  </si>
  <si>
    <t>Desenvolver linhas de crédito voltadas ao avanço tecnológico e às inovações nas empresas e em outras organizações públicas e privadas no Estado do Paraná;;Desenvolver nas escolas aptidões individuais para o empreendedorismo e para a pesquisa científica;;Promover políticas setoriais de PD&amp;I por meio de ações orientadas para objetivos estratégicos;;Tratar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t>
  </si>
  <si>
    <t>Garantir a ampliação, regularidade e perenidade dos financiamentos e investimentos em CT&amp;I;;Criar incentivos econômicos, financeiros, fiscais e outros para a inclusão de empresas em ambientes promotores de inovação;;Desenvolver o sistema de parques tecnológicos e ambientes de inovação do Estado;</t>
  </si>
  <si>
    <t>Promover a mobilidade internacional como parte integrante da carreira de profissionais de PD&amp;I;;Utilizar compras públicas como indutoras de inovação, a partir da capacitação dos agentes públicos no Marco Legal de Ciência, Tecnologia e Inovação;;Incentivar a participação em eventos de outros Estados e países para conhecimento de iniciativas e ações que podem ser replicadas;;Inserir a educação básica no Sistema Estadual de CT&amp;I e considerar seus atores como operadores de CT&amp;I;;Formar recursos humanos nas áreas de ciência, pesquisa, tecnologia e inovação, inclusive por meio de apoio às atividades de extensão.</t>
  </si>
  <si>
    <t>DELCI GRAPEGIA DAL VESCO</t>
  </si>
  <si>
    <t>DIRETORA CCSA</t>
  </si>
  <si>
    <t>delcigrape@gmail.com</t>
  </si>
  <si>
    <t>956.082.149-00</t>
  </si>
  <si>
    <t>Apoiar a cooperação entre empresas, governo e instituições de ciência e tecnologia, em caráter regional, nacional e internacional;;Atualizar a legislação para a garantia do compartilhamento de recursos humanos do Estado com empresas para realização de atividades de PD&amp;I;;Desenvolver aptidões individuais para o empreendedorismo de alta densidade tecnológica nos estudantes das universidades públicas, desde a graduação;;Realizar uma gestão da CT&amp;I orientada à avaliação de resultados;;Criar programas para graduandos, mestrandos e doutorandos se capacitarem na proteção de suas pesquisas e oferta das mesmas para a solução de problemas locais, regionais, nacionais e internacionais;</t>
  </si>
  <si>
    <t>Desenvolver, implementar e manter um sistema de informações, comunicação e disseminação do conhecimento em ciência, tecnologia e inovação;;Conectar pesquisadores, linhas de pesquisa, empresas, necessidades públicas e privadas no desenho de soluções inovadoras;;Harmonizar as práticas e a legislação relativas à CT&amp;I;;Facilitar a transferência de conhecimento por meio de ações que eliminem as barreiras existentes entre os diferentes atores nas esferas pública e privada, com consequente ampliação da divulgação e comunicação da PD&amp;I junto à sociedade;;Ampliar a articulação e a cooperação institucional, nacional e internacional em matéria de CT&amp;I;</t>
  </si>
  <si>
    <t>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replicadas;;Promover a abordagem mais consistente dos conteúdos de ciências, tecnologia, engenharia e matemática na formação em todos os níveis;;Ampliar, diversificar e consolidar a capacidade de pesquisa básica no Estado;;Formar recursos humanos nas áreas de ciência, pesquisa, tecnologia e inovação, inclusive por meio de apoio às atividades de extensão.</t>
  </si>
  <si>
    <t>Promover olimpíadas Paranaenses de: Tecnologia, Inovação, Sustentabilidade, Educação Financeira, Educação Fiscal (desde educação básica até o ensino superior)</t>
  </si>
  <si>
    <t>Desenvolver metodologias de ensino não formais;;Financiar feiras de ciências nas escolas;;Trazer para o Estado mostras itinerantes com assuntos pertinentes à popularização da CT&amp;I;;Estabelecer conexões interdisciplinares e pluriversidade de saberes;;Buscar parcerias internacionais para o desenvolvimento de atividades de CT&amp;I, troca de experiências e captação de recursos;</t>
  </si>
  <si>
    <t>Ampliar e fortalecer a internacionalização no ensino e pesquisa em CT&amp;I;;Estimular a constituição, a expansão e a internacionalização de redes temáticas e interdisciplinares de pesquisa;;Induzir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internacionais;;Incentivar a mobilidade de pesquisadores, colaboração física e virtual entre instituições paranaenses e internacionais, participação em organizações internacionais de pesquisa, desenvolvimento e inovação;</t>
  </si>
  <si>
    <t>Tornar as universidades paranaenses motores vitais da inovação;;Ofertar programas de licença empreendedora para estudantes e professores das universidades estaduais paranaenses;;Constituir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</si>
  <si>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Criar acompanhamento por meio de indicadores qualitativos das ações empresariais;Capacitar empresarios, professores e funcionários sobre ODS;Levar incentivo para as empresas para atender as normativas de ESG</t>
  </si>
  <si>
    <t>Estimular a cultura empreendedora, em especial entre os jovens;;Criar programas para apoiar a transformação de ideias em projetos bem sucedidos e sustentáveis;;Capacitação de recursos humanos para a inovação;;Atrair instrumentos de fomento e crédito para atividades que envolvam empreendedorismo inovador;;Criar programas de empreendedorismo inovador que diminuam as brechas sociais, territoriais e de gênero.</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</si>
  <si>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empresas;;Regulamentar a concessão de bônus tecnológico;</t>
  </si>
  <si>
    <t>Identificar os sistemas informatizados e apresentar um diagnóstico sobre os processos e as soluções tecnológicas utilizadas pela administração direta e indireta;;Capacitação de recursos humanos para a transformação digital;;Aprimorar a oferta de bens e serviços à sociedade através da transformação digital;;Digitalizar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</si>
  <si>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Eurdice Ribeiro de Alencastro</t>
  </si>
  <si>
    <t>ealencastro@yahoo.com.br</t>
  </si>
  <si>
    <t>234.192.373-91</t>
  </si>
  <si>
    <t>Desenvolver nas escolas aptidões individuais para o empreendedorismo e para a pesquisa científica;;Realizar uma gestão da CT&amp;I orientada à avaliação de resultados;;Criar programas para graduandos, mestrandos e doutorandos se capacitarem na proteção de suas pesquisas e oferta das mesmas para a solução de problemas locais, regionais, nacionais e internacionais;</t>
  </si>
  <si>
    <t>Mais carros elétricos e acessíveis à população</t>
  </si>
  <si>
    <t>Falta de interesse do governo</t>
  </si>
  <si>
    <t>Ivanor Nunes do Prado</t>
  </si>
  <si>
    <t>Professor Titular</t>
  </si>
  <si>
    <t>inprado@uem.br</t>
  </si>
  <si>
    <t>168.600.809-06</t>
  </si>
  <si>
    <t>Cadastramento dos grupos de pesquisas consolidados no estado.
Ações diretas sobre as atividades que necessitam de investimentos para seu crescimento.
Elaboração de pautas temáticas sobre as necessidades de desenvolvimento em ciência e tecnologia no estado.</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</si>
  <si>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internacional;;Apoiar as atividades de PD&amp;I e a inserção de pesquisadores nas empresas e no governo;;Realizar uma gestão da CT&amp;I orientada à avaliação de resultados;;Promover a simplificação de procedimentos para gestão de projetos de ciência, tecnologia e inovação.</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</si>
  <si>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inovação;;Facilitar a transferência de conhecimento por meio de ações que eliminem as barreiras existentes entre os diferentes atores nas esferas pública e privada, com consequente ampliação da divulgação e comunicação da PD&amp;I junto à sociedade;;Implementar e fortalecer os Centros de Excelência em áreas estratégicas para o Estado.</t>
  </si>
  <si>
    <t>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</si>
  <si>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afins;;Financiar feiras de ciências nas escolas;;Trazer para o Estado mostras itinerantes com assuntos pertinentes à popularização da CT&amp;I;</t>
  </si>
  <si>
    <t>Tornar as universidades paranaenses motores vitais da inovação;;Regulamentar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</si>
  <si>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Criar programas para apoiar a transformação de ideias em projetos bem sucedidos e sustentáveis;;Apoiar ao avanço tecnológico e às inovações nas empresas e outras organizações públicas e privadas no Estado do Paraná;;Conceder de subvenção financeira a projetos de PD&amp;I;;Capacitação de recursos humanos para a inovação;;Financiar incubadoras e aceleradoras em empresas com base tecnológica;</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</si>
  <si>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empresarial;;Lançar prêmios tecnológicos para empresas sediadas no Estado;</t>
  </si>
  <si>
    <t>Expandir a utilização de TICs na prestação de serviços públicos do Estado;;Capacitação de recursos humanos para a transformação digital;</t>
  </si>
  <si>
    <t>Desenvolver instrumentos de apoio à internacionalização de startups e MPMEs inovadoras, criando uma mentalidade global e facilitando acesso a outros mercados;;Participação efetiva nas políticas nacionais de desenvolvimento econômico, científico, tecnológico e de inovação na implementação dos respectivos planos, programas e projetos de interesse estadual;;Criar produtos financeiros específicos para facilitar a fase de scale-up por meio do acesso a mercados internacionais;</t>
  </si>
  <si>
    <t>Recursos finaceiros para cada ação de desenvolvimento.</t>
  </si>
  <si>
    <t>Osvaldo César Brotto</t>
  </si>
  <si>
    <t>Consultor</t>
  </si>
  <si>
    <t>obrotto@pr.sebrae.com.br</t>
  </si>
  <si>
    <t>546.262.429-87</t>
  </si>
  <si>
    <t>Que o Estado estimule através de editais ou prêmios, a pesquisa e ou desenvimenbto de soluções para problemas de segmentos empresariais que são relevantes no Estado, como Agronegócio, logística, infraestrutura, comunicação, saúde, etc.</t>
  </si>
  <si>
    <t>Penso que o sistema paranaense de CT&amp;I poderia ter como um todo a visão, a missão e os objetivos estratégicos de longo prazo, difundidos entre todos os que fazem parte do sistema. Dessa forma, evitaríamos a perda de foco, e saberíamos para onde "vamos".</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</si>
  <si>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Inovação;;Realizar concursos de invenções e regulamentar o investimento de capital semente estatal como forma de apoio ao empreendedorismo inovador de alto impacto;;Formar recursos humanos nas áreas de ciência, pesquisa, tecnologia e inovação, inclusive por meio de apoio às atividades de extensão.</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</si>
  <si>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universidades;;Estimular a participação de jovens, em especial meninas, em atividades de CT&amp;I;;Buscar parcerias internacionais para o desenvolvimento de atividades de CT&amp;I, troca de experiências e captação de recursos;;Apoiar o fortalecimento de meios de comunicação pública da ciência como portais, canais de vídeos, sites, jornais e projetos desenvolvidos no âmbito das ICTs.</t>
  </si>
  <si>
    <t>Ampliar e fortalecer a internacionalização no ensino e pesquisa em CT&amp;I;;Estimular a constituição, a expansão e a internacionalização de redes temáticas e interdisciplinares de pesquisa;;Fomentar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internacional;;Fomentar, manter e investir em equipamentos e infraestruturas necessários para liderar avanços científicos e tecnológicos de ponta;</t>
  </si>
  <si>
    <t>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t>
  </si>
  <si>
    <t>Estimular, através de editais, prêmios ou da grade curricular, o desenvolvimento de soluções inovadoras para desafios do dia a dia das empresas e das pessoas, em parceria com o sistema de ensino e pequisa do Estado.</t>
  </si>
  <si>
    <t>Estimular a cultura empreendedora, em especial entre os jovens;;Criar programas para apoiar a transformação de ideias em projetos bem sucedidos e sustentáveis;;Conceder de subvenção financeira a projetos de PD&amp;I;;Capacitação de recursos humanos para a inovação;;Estimular e apoiar a constituição, consolidação e expansão de ambientes promotores de inovação nas suas dimensões ecossistemas de inovação e mecanismos de geração de empreendimentos;</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</si>
  <si>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reembolsáveis;;Estimular a inserção de pesquisadores em empresas privadas, através de programas de concessão de bolsas;;Elaborar programas de transformação digital para empresas;;Lançar prêmios tecnológicos para empresas sediadas no Estado;</t>
  </si>
  <si>
    <t>Expandir a utilização de TICs na prestação de serviços públicos do Estado;;Revisar processos de trabalho no âmbito da administração direta e indireta do Estado visando à simplificação e desburocratização da ação pública;;Aprimorar a oferta de bens e serviços à sociedade através da transformação digital;;Digitalizar serviços públicos visando o menor tempo para o atendimento e a melhoria da qualidade de vida dos cidadãos;;Aumentar a capacidade estatal para a oferta digital de serviços públicos, assinaturas eletrônicas, governança digital, obtenção de documentos, entre outros;</t>
  </si>
  <si>
    <t>No Paraná temos excelentes ativos e as pessoas são de perfil cooperativo e empreendedor. Por outro lado, temos muitos recursos, oportunidades e desafios para serem trabalhados. Creio que seja necessário alinhamento e integração entre esses atores com um objetivo comum, que é o desenvolvimento acelerado do Estado pela via da inovação.</t>
  </si>
  <si>
    <t>Emerson Joucoski</t>
  </si>
  <si>
    <t>joucoski@ufpr.br</t>
  </si>
  <si>
    <t>Apoiar as atividades de PD&amp;I e a inserção de pesquisadores nas empresas e no governo;;Desenvolver nas escolas aptidões individuais para o empreendedorismo e para a pesquisa científica;;Promover políticas setoriais de PD&amp;I por meio de ações orientadas para objetivos estratégicos;;Promover a simplificação de procedimentos para gestão de projetos de ciência, tecnologia e inovação.</t>
  </si>
  <si>
    <t>Promover a divulgação científica das pesquisas e das ações de inovação.</t>
  </si>
  <si>
    <t>Desenvolver, implementar e manter um sistema de informações, comunicação e disseminação do conhecimento em ciência, tecnologia e inovação;;Utilizar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Inovação&lt;/a&gt;;;Estimular a implantação de laboratórios multiusuários;;Conectar pesquisadores, linhas de pesquisa, empresas, necessidades públicas e privadas no desenho de soluções inovadoras;;Harmonizar as práticas e a legislação relativas à CT&amp;I;;Desenvolver o sistema de parques tecnológicos e ambientes de inovação do Estado;;Ampliar a articulação e a cooperação institucional, nacional e internacional em matéria de CT&amp;I;</t>
  </si>
  <si>
    <t>Desenvolver metodologias de ensino não formais;;Financiar feiras de ciências nas escolas;;Estimular a participação de jovens, em especial meninas, em atividades de CT&amp;I;;Apoiar ações para a realização de pesquisas sobre popularização e divulgação da CT&amp;I e de Ciência Cidadã a fim de fortalecer a área e subsidiar a tomada de decisão;;Apoiar o fortalecimento de meios de comunicação pública da ciência como portais, canais de vídeos, sites, jornais e projetos desenvolvidos no âmbito das ICTs.</t>
  </si>
  <si>
    <t>Ampliar e fortalecer a internacionalização no ensino e pesquisa em CT&amp;I;;Estimular a constituição, a expansão e a internacionalização de redes temáticas e interdisciplinares de pesquisa;;Induzir e fomentar a institucionalização e a consolidação de uma Cultura de Internacionalização no Sistema Estadual de Ensino Superior;;Apoiar de todas as formas admitidas a participação de pesquisadores paranaenses em redes de pesquisa internacionais;;Apoiar a produção científica paranaense indexada em publicações internacionais;</t>
  </si>
  <si>
    <t>Tornar as universidades paranaenses motores vitais da inovação;;Criar incentivos para que as IEES se integrem e executem programas, projetos e ações voltadas para a população com vistas a emancipação social e a integração regional solidária em articulação com a formação científica e pedagógica de seus estudantes;;Aperfeiçoar as práticas relativas à proteção da propriedade intelectual, sua divulgação e conexão com o setor produtivo;;Capacitar professores e pós-graduandos em temas de propriedade intelectual, transferência de tecnologia, parcerias para desenvolvimento de produtos ou processos inovadores, empreendedorismo inovador com base científica;</t>
  </si>
  <si>
    <t>Criar programas para apoiar a transformação de ideias em projetos bem sucedidos e sustentáveis;;Apoiar ao avanço tecnológico e às inovações nas empresas e outras organizações públicas e privadas no Estado do Paraná;;Capacitação de recursos humanos para a inovação;;Impulsionar a inovação disruptiva e o empreendedorismo no campo digital para MPMEs, possibilitando que startups aproveitem as oportunidades do mercado regional e fortaleçam a competitividade paranaense nas áreas estratégicas;;Patrocinar políticas públicas que favorecem empreendimentos inovadores que gerem soluções para problemas ambientais;</t>
  </si>
  <si>
    <t>Estimular a inserção de pesquisadores em empresas privadas, através de programas de concessão de bolsas;;Elaborar programas de transformação digital para empresas;;Regulamentar a concessão de bônus tecnológico;;Lançar prêmios tecnológicos para empresas sediadas no Estado;;Prever investimentos em pesquisa, desenvolvimento e inovação em contratos de concessão de serviços públicos e regulações setoriais.</t>
  </si>
  <si>
    <t>Capacitação de recursos humanos para a transformação digital;;Aprimorar a oferta de bens e serviços à sociedade através da transformação digital;;Digitalizar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</si>
  <si>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Odecira de Fátima Grando Bombardelli</t>
  </si>
  <si>
    <t>Proprietária</t>
  </si>
  <si>
    <t>brotto.osvaldocesar@gmail.com</t>
  </si>
  <si>
    <t>477.054.269-00</t>
  </si>
  <si>
    <t>Desenvolver linhas de crédito voltadas ao avanço tecnológico e às inovações nas empresas e em outras organizações públicas e privadas no Estado do Paraná;;Conceder de subvenção financeira a projetos de PD&amp;I;;Apoiar as atividades de PD&amp;I e a inserção de pesquisadores nas empresas e no governo;;Desenvolver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t>
  </si>
  <si>
    <t>Garantir a ampliação, regularidade e perenidade dos financiamentos e investimentos em CT&amp;I;;Utilizar as compras públicas como indutoras de inovação, a partir da capacitação dos agentes públicos no Marco Legal de Ciência, Tecnologia e Inovação;;Realizar ações de compliance e integridade entre os órgãos do Estado para a aplicação do Marco Legal de Ciência, Tecnologia e Inovação;;Estimular a implantação de laboratórios multiusuários;;Criar incentivos econômicos, financeiros, fiscais e outros para a inclusão de empresas em ambientes promotores de inovação;</t>
  </si>
  <si>
    <t>Manejar novos instrumentos jurídicos de contratação contidos no Marco Legal de Ciência, Tecnologia e Inovação;;Promover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amparo;;Incentivar a participação em eventos de outros Estados e países para conhecimento de iniciativas e ações que podem ser replicadas;</t>
  </si>
  <si>
    <t>Contribuir para promoção, participação e apropriação do conhecimento científico, tecnológico e inovador pela população em geral;;Ampliar as oportunidades de inclusão social das parcelas mais vulneráveis da população paranaense por meio da CT&amp;I;;Apoiar o fortalecimento de espaços de divulgação científica e de inovação como centros e museus de ciências, de inovação, planetários, herbários e afins;;Financiar feiras de ciências nas escolas;;Trazer para o Estado mostras itinerantes com assuntos pertinentes à popularização da CT&amp;I;</t>
  </si>
  <si>
    <t>Estimular a cultura empreendedora, em especial entre os jovens;;Criar programas para apoiar a transformação de ideias em projetos bem sucedidos e sustentáveis;;Apoiar ao avanço tecnológico e às inovações nas empresas e outras organizações públicas e privadas no Estado do Paraná;;Capacitação de recursos humanos para a inovação;;Estimular e apoiar a constituição, consolidação e expansão de ambientes promotores de inovação nas suas dimensões ecossistemas de inovação e mecanismos de geração de empreendimentos;</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</si>
  <si>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empresarial;;Utilizar a encomenda tecnológica como mecanismo de resolução de desafios da administração pública;</t>
  </si>
  <si>
    <t>Maria Montserrat Diaz Pedrosa</t>
  </si>
  <si>
    <t>Professor associado</t>
  </si>
  <si>
    <t>mmdpfurlan@uem.br</t>
  </si>
  <si>
    <t>816.328.199-53</t>
  </si>
  <si>
    <t>Valorização das universidades públicas que devem ser as formadoras de recursos humanos de qualidade e ser núcleos de ciência e tecnologia</t>
  </si>
  <si>
    <t>Luciana Manhães Marins</t>
  </si>
  <si>
    <t>Coordenadora Estratégica</t>
  </si>
  <si>
    <t>luciana.sgdes@ccivil.pr.gov.br</t>
  </si>
  <si>
    <t>055.169.227-80</t>
  </si>
  <si>
    <t>Apoiar a cooperação entre empresas, governo e instituições de ciência e tecnologia, em caráter regional, nacional e internacional;;Apoiar as atividades de PD&amp;I e a inserção de pesquisadores nas empresas e no governo;;Promover políticas setoriais de PD&amp;I por meio de ações orientadas para objetivos estratégicos;;Realizar uma gestão da CT&amp;I orientada à avaliação de resultados;;Tornar comum a utilização da capacidade técnico-científica instalada para a solução de problemas do Estado e da sociedade;</t>
  </si>
  <si>
    <t>Garantir a ampliação, regularidade e perenidade dos financiamentos e investimentos em CT&amp;I;;Qualificar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inovação;;Definir estratégias para estímulo da constituição, expansão e internacionalização de redes temáticas de pesquisa com trilhas para sua destinação econômica;;Estimular a inovação no setor público e privado, a constituição e a manutenção de parques, os arranjos Produtivos Locais (APLs), os polos e arranjos tecnológicos, os distritos industriais e os demais ambientes promotores da inovação;;Promover a implementação do Marco Legal de CT&amp;I;;Implementar e fortalecer os Centros de Excelência em áreas estratégicas para o Estado.</t>
  </si>
  <si>
    <t>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CT&amp;I;;Promover a abordagem mais consistente dos conteúdos de ciências, tecnologia, engenharia e matemática na formação em todos os níveis;;Formar recursos humanos nas áreas de ciência, pesquisa, tecnologia e inovação, inclusive por meio de apoio às atividades de extensão.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</si>
  <si>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universidades;;Desenvolver ações de comunicação pública da ciência e tecnologia com processos multimidiáticos e dialógicos com a população, incluindo audiências para além do público escolar;;Estimular a participação de jovens, em especial meninas, em atividades de CT&amp;I;;Apoiar ações para a realização de pesquisas sobre popularização e divulgação da CT&amp;I e de Ciência Cidadã a fim de fortalecer a área e subsidiar a tomada de decisão;</t>
  </si>
  <si>
    <t>Fomentar à cooperação entre empresas, governo e instituições de ciência e tecnologia, em caráter regional, nacional e internacional;;Fomentar, manter e investir em equipamentos e infraestruturas necessários para liderar avanços científicos e tecnológicos de ponta;;Gerar novos modelos de gestão, de ensino, de pesquisa, de inovação e de cooperação e interação que projetem e executem ações de internacionalização;;Ampliar o conhecimento dos resultados e impactos de ações e políticas de ecossistemas maduros de interação da tríplice hélice e de investimentos em pessoas e programas de CT&amp;I;;Ampliação da cooperação internacional com ênfase nas áreas estratégicas para o desenvolvimento do Estado do Paraná.</t>
  </si>
  <si>
    <t>Fomentar o relacionamento entre pesquisadores de universidades e ICTs do Estado com empresas através de projetos e programas para solução de problemas, transferência de tecnologia, compartilhamento de recursos humanos e de laboratórios;;Aperfeiçoar as práticas relativas à proteção da propriedade intelectual, sua divulgação e conexão com o setor produtivo;;Desenvolver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</si>
  <si>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Desenvolver programas de fomento à inovação e ao empreendedorismo com foco na redução das desigualdades regionais e respeitadas as vocações das regiões paranaenses;;Contribuir com o setor empresarial na melhoria da competitividade e na adoção de estratégias de desenvolvimento e adoção de tecnologias e processos inovadores;;Impulsionar a inovação disruptiva e o empreendedorismo no campo digital para MPMEs, possibilitando que startups aproveitem as oportunidades do mercado regional e fortaleçam a competitividade paranaense nas áreas estratégicas;;Expandir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t>
  </si>
  <si>
    <t>Qualificar profissionais especializados para atuarem na área de execução de projetos de inovação no ambiente empresarial;;Promover ações de Apoio Direto à Inovação destinadas ao atendimento de prioridades estaduais de interesse estratégico;;Prever investimentos em pesquisa, desenvolvimento e inovação em contratos de concessão de serviços públicos e regulações setoriais.</t>
  </si>
  <si>
    <t>Expandir a utilização de TICs na prestação de serviços públicos do Estado;;Capacitação de recursos humanos para a transformação digital;;Revisar processos de trabalho no âmbito da administração direta e indireta do Estado visando à simplificação e desburocratização da ação pública;;Aprimorar a oferta de bens e serviços à sociedade através da transformação digital;</t>
  </si>
  <si>
    <t>Adriane Medeiros</t>
  </si>
  <si>
    <t>adrianebpm@ufpr.br</t>
  </si>
  <si>
    <t>858.687.449-34</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</si>
  <si>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t>
  </si>
  <si>
    <t>Alinhar as políticas públicas de educação com as áreas estratégicas e os desafios estaduais e nacionais de CT&amp;I;;Promover a abordagem mais consistente dos conteúdos de ciências, tecnologia, engenharia e matemática na formação em todos os níveis;;Formar recursos humanos nas áreas de ciência, pesquisa, tecnologia e inovação, inclusive por meio de apoio às atividades de extensão.</t>
  </si>
  <si>
    <t>Ampliar e fortalecer a internacionalização no ensino e pesquisa em CT&amp;I;;Fomentar à cooperação entre empresas, governo e instituições de ciência e tecnologia, em caráter regional, nacional e internacional;;Apoiar a internacionalização de instituições públicas e privadas paranaenses que atuam na área de CT&amp;I;;Apoiar de todas as formas admitidas a participação de pesquisadores paranaenses em redes de pesquisa internacionais;;Criar programa de bolsas de estudo no exterior para alunos e professores paranaenses;</t>
  </si>
  <si>
    <t>Fomentar o relacionamento entre pesquisadores de universidades e ICTs do Estado com empresas através de projetos e programas para solução de problemas, transferência de tecnologia, compartilhamento de recursos humanos e de laboratórios;;Desenvolver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</si>
  <si>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Estimular a cultura empreendedora, em especial entre os jovens;;Criar programas para apoiar a transformação de ideias em projetos bem sucedidos e sustentáveis;;Financiar incubadoras e aceleradoras em empresas com base tecnológica;;Patrocinar políticas públicas que favorecem empreendimentos inovadores que gerem soluções para problemas ambientais;</t>
  </si>
  <si>
    <t>Andre Gruber</t>
  </si>
  <si>
    <t>Oficial/Doutorando</t>
  </si>
  <si>
    <t>andre.f.gruber@gmail.com</t>
  </si>
  <si>
    <t>050.576.439-32</t>
  </si>
  <si>
    <t>O Estado, através de seus órgãos da administração pública direta e indireta, poderia estreitar parcerias com as instituições de ensino superior, federal e estadual, de forma a aproximar os alunos das realidades de cada órgão público. Faço parte das duas realidades, administração pública direta (PMPR) e instituição de ensino superior (UFPR/doutorado) e percebo que há um grande espaço de parcerias entre esses setores. Seja a segurança pública, educação ou saúde, possui seus profissionais estritamente para executar as atividades as quais foram contratados (servidores públicos), porém falta um avanço na parte de pesquisa que poderia ser conduzida por alunos de programas de mestrado ou doutorado dentro dessas organizações. O maior problema é que as instituições públicas são fechadas, não compartilham ou abrem seus dados para o público externo e, quando o fazem, são informações básicas, que não permitem uma profundidade nas análises. Uma política de acesso aberto do governo, reforçando a necessidade de que os órgãos públicos coletem, registrem, armazenem, gerenciem e disponibilizem seus dados, seria de grande ajuda para que pesquisadores avançassem nessas áreas e até mesmo sugiram novas soluções. A universidade entraria com a pesquisa, com o estudo voltado para melhoria dos serviços; os órgão públicos gerenciariam seus dados, alinhados à LGPD e LAI, disponibilizando informação de qualidade e atualizada. Essa parceria não estaria limitada às instituições de ensino, também poderiam aderir empresas privadas com fins sociais.</t>
  </si>
  <si>
    <t>Apoiar a cooperação entre empresas, governo e instituições de ciência e tecnologia, em caráter regional, nacional e internacional;;Apoiar as atividades de PD&amp;I e a inserção de pesquisadores nas empresas e no governo;;Atualizar a legislação para a garantia do compartilhamento de recursos humanos do Estado com empresas para realização de atividades de PD&amp;I;;Tratar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</si>
  <si>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Como a sugestão anterior, o Estado pode criar um grande datawarehouse para consulta pública, contendo dados atualizados, anonimizados, íntegros e precisos, a fim de fomentar a construção de novas soluções por quem tiver o interesse. A CELEPAR poderia ser a agregadora desse serviço e os demais órgãos fariam a inserção contínua dos dados.</t>
  </si>
  <si>
    <t>Neste eixo, percebo que vários órgãos públicos, dentro de seus contextos, realizam atividades de TIC que são semelhantes com outros órgãos públicos, gastando mais de uma vez o mesmo esforço. Como exemplo, dentro da Polícia Militar, existem iniciativas internas para desenvolvimento de canais de rádiocomunicação digital em todo o Estado; a Polícia Civil também possui um departamento excluso para desenvolvimento da mesma atividade. Dentro da educação, escolas e universidades ja possuem plataformas online para ensino ead, o que poderia ser compartilhado para outros órgãos do Estado para uso interno. Entre outras necessidades. O que sugiro seria a criação de ecossistemas específicos dentro do Estado em que os diversos servidores de cada órgão poderiam fazer parte e saber como cada instituição está lidando os problemas relacionados ao tema. Por exemplo, ecossistema de radiocomunicação: todos os órgãos públicos que fazem uso de rádio digital (PM, PC, Bombeiros, Polícia Penal, Guardas Municipais...) teriam alguns agentes inseridos neste ambiente para troca de informações, atualizações, até mesmo parcerias para utilização compartilhada de equipamentos, etc. Ecossistema de Machine Learning: todos os órgãos que estejam trabalhando com machine learning, inteligência aritificial, da mesma forma, teriam agentes inseridos neste ambiente para troca de experiências, parcerias, etc...</t>
  </si>
  <si>
    <t>Expandir a utilização de TICs na prestação de serviços públicos do Estado;;Capacitação de recursos humanos para a transformação digital;;Revisar processos de trabalho no âmbito da administração direta e indireta do Estado visando à simplificação e desburocratização da ação pública;</t>
  </si>
  <si>
    <t>O Estado deve fomentar e investir na capacitação profissional de seus servidores. O servidor público que deseja se aperfeiçoar em uma especialidade que difere do que ele foi contratado, mas a organização necessita, terá que fazer por conta própria. Como exemplo, cito o local em que eu trabalho na Polícia Militar. Fui contratado para ser policial militar, porém estou inserido em uma diretoria de tecnologia de informação. Tive que buscar conhecimento por conta própria em desenvolvimento de sistemas, banco de dados, servidores, e assim por diante. As instituições e o Estado não capacitam seus servidores em áreas diversas, mas essenciais. Um programa contínuo do Estado, de capacitação em TIC, ministrado pela CELEPAR, ou por outras empresas contratadas, de forma a padronizar as ações dentro do Estado, seria de grande valia.</t>
  </si>
  <si>
    <t>Promover capacitações contínuas e atualizadas em TIC para os servidores públicos do Estado, de forma a aperfeiçoar e padronizar as ações de tecnologia.</t>
  </si>
  <si>
    <t>LUCIANA ROCHA NARCISO</t>
  </si>
  <si>
    <t>ASSESSORIA</t>
  </si>
  <si>
    <t>luciana@izeta.com.br</t>
  </si>
  <si>
    <t>664.000.669-34</t>
  </si>
  <si>
    <t>Informar as empresas, instituições e a sociedade civil sobre a importância de se unirem em prol de um desenvolvimento sustentável e humanizado porque o Estado necessita do apoio e da ação de todos os setores.</t>
  </si>
  <si>
    <t>Apoiar as atividades de PD&amp;I e a inserção de pesquisadores nas empresas e no governo;;Desenvolver aptidões individuais para o empreendedorismo de alta densidade tecnológica nos estudantes das universidades públicas, desde a graduação;;Desenvolver nas escolas aptidões individuais para o empreendedorismo e para a pesquisa científica;;Impulsionar a inovação disruptiva;;Criar programas para graduandos, mestrandos e doutorandos se capacitarem na proteção de suas pesquisas e oferta das mesmas para a solução de problemas locais, regionais, nacionais e internacionais;</t>
  </si>
  <si>
    <t>Investir.</t>
  </si>
  <si>
    <t>Fortalecer a cooperação com órgãos e entidades públicos e com entidade privadas, inclusive para o compartilhamento de recursos humanos especializados e capacidade instalada, para execução de projetos de PD&amp;I;;Criar incentivos econômicos, financeiros, fiscais e outros para a inclusão de empresas em ambientes promotores de inovação;;Conectar pesquisadores, linhas de pesquisa, empresas, necessidades públicas e privadas no desenho de soluções inovadoras;;Facilitar a transferência de conhecimento por meio de ações que eliminem as barreiras existentes entre os diferentes atores nas esferas pública e privada, com consequente ampliação da divulgação e comunicação da PD&amp;I junto à sociedade;;Implementar e fortalecer os Centros de Excelência em áreas estratégicas para o Estado.</t>
  </si>
  <si>
    <t>Inserir essa temática e sua importância desde o início da vida escolar para os estudantes paranaenses valorizarem a oportunidade.</t>
  </si>
  <si>
    <t>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impacto;;Alinhar as políticas públicas de educação com as áreas estratégicas e os desafios estaduais e nacionais de CT&amp;I;;Ampliar, diversificar e consolidar a capacidade de pesquisa básica no Estado;</t>
  </si>
  <si>
    <t>Entrar nas escolas, empresas de grande/médio epequeno porte, universidades, institutos federais do paraná.</t>
  </si>
  <si>
    <t>Contribuir para promoção, participação e apropriação do conhecimento científico, tecnológico e inovador pela população em geral;;Ampliar as oportunidades de inclusão social das parcelas mais vulneráveis da população paranaense por meio da CT&amp;I;;Promover a melhoria e a atualização das práticas de divulgação de CT&amp;I, afim de contribuir por meio da educação não formal com o ensino de ciências;;Desenvolver metodologias de ensino não formais;;Financiar feiras de ciências nas escolas;</t>
  </si>
  <si>
    <t>Ampliar e fortalecer a internacionalização no ensino e pesquisa em CT&amp;I;;Criação de novos modelos de interação internacional;;Apoiar a internacionalização de instituições públicas e privadas paranaenses que atuam na área de CT&amp;I;;Ampliar o conhecimento dos resultados e impactos de ações e políticas de ecossistemas maduros de interação da tríplice hélice e de investimentos em pessoas e programas de CT&amp;I;;Incentivar a mobilidade de pesquisadores, colaboração física e virtual entre instituições paranaenses e internacionais, participação em organizações internacionais de pesquisa, desenvolvimento e inovação;</t>
  </si>
  <si>
    <t>Tornar as universidades paranaenses motores vitais da inovação;;Ofertar programas de licença empreendedora para estudantes e professores das universidades estaduais paranaenses;;Apoiar e incentivar a integração dos inventores independentes às atividades das ICTs e aos istema produtivo estadual;;Constituir fóruns de integração de políticas de CT&amp;I com os diversos agentes e atores;;Regulamentar licenças de pesquisadores públicos e docentes das universidades estaduais para constituir empresa ou colaborar com empresa cujos objetivos envolvam a aplicação de inovação;</t>
  </si>
  <si>
    <t>Criar programas para apoiar a transformação de ideias em projetos bem sucedidos e sustentáveis;;Capacitação de recursos humanos para a inovação;;Desenvolver programas de fomento à inovação e ao empreendedorismo com foco na redução das desigualdades regionais e respeitadas as vocações das regiões paranaenses;;Atrair instrumentos de fomento e crédito para atividades que envolvam empreendedorismo inovador;;Financiar incubadoras e aceleradoras em empresas com base tecnológica;</t>
  </si>
  <si>
    <t>Conceder benefícios financeiros para iniciativas de inovação nas empresas, reembolsáveis e não reembolsáveis;;Estimular a inserção de pesquisadores em empresas privadas, através de programas de concessão de bolsas;;Elaborar programas de transformação digital para empresas;;Lançar prêmios tecnológicos para empresas sediadas no Estado;;Utilizar o poder de compra do Estado para estimular empresas inovadoras;</t>
  </si>
  <si>
    <t>Mapeamento de oportunidades de mercado em outros países;;Auxiliar no processo de adequação dos negócios às necessidades e preferências internacionais;;Utilizar TICs nos processos estatais de certificação e documentação para internacionalização dos negócios;</t>
  </si>
  <si>
    <t>Nosso maior desafio são as tragédias relacionadas às mudanças climáticas porque não temos mais florestas! Tais fatos danosos vêm destruindo nossas estradas, escolas, bairros, transporte público, etc, o que demanda gastos/investimentos que poderiamser utilizados para a área ora em comento!</t>
  </si>
  <si>
    <t>Danilo Sande Santos</t>
  </si>
  <si>
    <t>danilosandesantos@gmail.com</t>
  </si>
  <si>
    <t>033.249.205-23</t>
  </si>
  <si>
    <t>O estado pode fomentar com editais de subvenção as micro e pequenas empresas que desenvolvem produtos a partir de pesquisas científicas. Todavia, não é possível a manutenção dessas empresas se o responsável e sua equipe (que executam efetivamente a pesquisa e o produto) não puderem ser pagos. O estado do paraná é rico e tem investido massivamente na inovação, por exemplo com o Centelha, Tecnova, Prime, Paraná anjo inovador, Ageuni e tantos outros, mas é utópico investir milhões nas empresas relacionadas com esses editais se os responsáveis não puderem ter bolsa/salário/remuneração (desde que não pertençam ao quadro do estado). Esses editais são de extrema importância, mas estão sacrificando os responsáveis (e executores) dessas empresas, pois eles precisam ter outra fonte de renda (geralmente 40h em outra atividade), pois essas empresas não são lucrativas nos primeiros 5 anos. Recomendo que vejam o modelo do Catalisa ICT. Além disso, uma vez desenvolvida as soluções, fruto de PD&amp;I, os estado precisa dar suporte ao escoamento desses produtos, como recurso para marketing, promoção de rodadas de negócios com empresários interessados ou mesmo aquisição pelo governo. Esses produtos estão sendo desenvolvidos e abandonados por falta de incentivo, capacitação e suporte para sua comercialização.</t>
  </si>
  <si>
    <t>Conceder de subvenção financeira a projetos de PD&amp;I;;Apoiar a cooperação entre empresas, governo e instituições de ciência e tecnologia, em caráter regional, nacional e internacional;;Apoiar as atividades de PD&amp;I e a inserção de pesquisadores nas empresas e no governo;</t>
  </si>
  <si>
    <t>Promover a mobilidade internacional como parte integrante da carreira de profissionais de PD&amp;I;;Realizar concursos de invenções e regulamentar o investimento de capital semente estatal como forma de apoio ao empreendedorismo inovador de alto impacto;;Formar recursos humanos nas áreas de ciência, pesquisa, tecnologia e inovação, inclusive por meio de apoio às atividades de extensão.</t>
  </si>
  <si>
    <t>O edital da AGEUNI foi um acerto do governo, mas a gestão de recurso precisa ser compartilhada, menos burocrática. Uma outra possibilidade é o fomento de bolsas de pós graduação por demanda induzida, por exemplo, as empresas escrevem projetos junto com as universidades para que os programas de pós graduação concedam bolsas específicas para um dado projeto de mestrado, doutorado ou pós doutorado de interesse da empresa.</t>
  </si>
  <si>
    <t>Ideathon e gamejams para jovens; fortalecimento de ambientes de inovação, especialmente incubadoras e aceleradoras; fomento inicial e para startups no vale da morte; suporte para vendas/marketing/aquisição governamental dos produtos desenvolvidos; auxilio com internacionalização de pesquisadores e empresários relacionados com inovação.</t>
  </si>
  <si>
    <t>Estimular a cultura empreendedora, em especial entre os jovens;;Conceder de subvenção financeira a projetos de PD&amp;I;;Capacitação de recursos humanos para a inovação;;Financiar incubadoras e aceleradoras em empresas com base tecnológica;</t>
  </si>
  <si>
    <t>Encontrar, fomentar e valorizar os talentos que estão dispostos a inovar no estado. O segredo está nas pessoas, todo o resto é consequência de pessoas motivadas.</t>
  </si>
  <si>
    <t>Talitta Emanuela Silva</t>
  </si>
  <si>
    <t>Agente de Inovação</t>
  </si>
  <si>
    <t>TATA.TA.TALI@GMAIL.COM</t>
  </si>
  <si>
    <t>050.839.289-65</t>
  </si>
  <si>
    <t>desenvolver programas que permitam a transformação digital de MPEs</t>
  </si>
  <si>
    <t>Apoiar ao avanço tecnológico e às inovações nas empresas e outras organizações públicas e privadas no Estado do Paraná;;Desenvolver programas de fomento à inovação e ao empreendedorismo com foco na redução das desigualdades regionais e respeitadas as vocações das regiões paranaenses;;Fomentar o capital empreendedor em projetos de CT&amp;I no Paraná;;Criar programas de empreendedorismo inovador que diminuam as brechas sociais, territoriais e de gênero.</t>
  </si>
  <si>
    <t>sofia sardin</t>
  </si>
  <si>
    <t>noroeste</t>
  </si>
  <si>
    <t>estudante</t>
  </si>
  <si>
    <t>sofiasardin@gmail.com</t>
  </si>
  <si>
    <t>525.826.798-95</t>
  </si>
  <si>
    <t>destinar recursos as universidades</t>
  </si>
  <si>
    <t>Conceder de subvenção financeira a projetos de PD&amp;I;;Tratar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t>
  </si>
  <si>
    <t>Fortalecer a cooperação com órgãos e entidades públicos e com entidade privadas, inclusive para o compartilhamento de recursos humanos especializados e capacidade instalada, para execução de projetos de PD&amp;I;;Estimular a implantação de laboratórios multiusuários;;Criar incentivos econômicos, financeiros, fiscais e outros para a inclusão de empresas em ambientes promotores de inovação;</t>
  </si>
  <si>
    <t>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universidades;;Desenvolver metodologias de ensino não formais;;Desenvolver ações de comunicação pública da ciência e tecnologia com processos multimidiáticos e dialógicos com a população, incluindo audiências para além do público escolar;</t>
  </si>
  <si>
    <t>Fomentar a visibilidade da pesquisa e da produção de conhecimento e de inovação de pesquisadores paranaenses, seja por meio de publicações em revistas de impacto internacional e (ou) por meio da projeção e impacto nos rankings internacionais;;Fomentar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internacional;;Criação de novos modelos de interação internacional;;Elaborar manuais, cartilhas e instrumentos similares para orientar as ações internacionais dos órgãos e das entidades da Administração Pública Estadual no que tange à celebração de protocolos, convênios e contratos internacionais;</t>
  </si>
  <si>
    <t>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estadual;;Constituir fóruns de integração de políticas de CT&amp;I com os diversos agentes e atores;</t>
  </si>
  <si>
    <t>Estimular a cultura empreendedora, em especial entre os jovens;;Estimular e apoiar a constituição, consolidação e expansão de ambientes promotores de inovação nas suas dimensões ecossistemas de inovação e mecanismos de geração de empreendimentos;;Atualizar e aperfeiçoar os instrumentos de fomento e crédito para atividades que envolvam o empreendedorismo inovador;;Contribuir com o setor empresarial na melhoria da competitividade e na adoção de estratégias de desenvolvimento e adoção de tecnologias e processos inovadores;</t>
  </si>
  <si>
    <t>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empresas;;Promover ações de Apoio Direto à Inovação destinadas ao atendimento de prioridades estaduais de interesse estratégico;;Utilizar o poder de compra do Estado para estimular empresas inovadoras;</t>
  </si>
  <si>
    <t>Lucas Henrique Lima Verde</t>
  </si>
  <si>
    <t>Estudante de Pós-Graduação</t>
  </si>
  <si>
    <t>limaverde@outlook.com.br</t>
  </si>
  <si>
    <t>080.492.249-70</t>
  </si>
  <si>
    <t>É preciso que o Estado alinhe a participação dos agentes do sistema paranaense de inovação em todas as etapas, desde a Graduação, como por exemplo, a possibilidade de empresas juniores poderem atuar, em conjunto com startups e novos negócios, até a atuação de grupos de pesquisa, NITs, ICTs em geral, parques tecnológicos e assim por diante. Deve, portanto, ser um esforço geracional também, em que os novos estudantes sejam preparados com uma base nova e, ao longo do tempo, multipliquem essa preparação.</t>
  </si>
  <si>
    <t>Apoiar a cooperação entre empresas, governo e instituições de ciência e tecnologia, em caráter regional, nacional e internacional;;Atualizar a legislação para a garantia do compartilhamento de recursos humanos do Estado com empresas para realização de atividades de PD&amp;I;;Desenvolver nas escolas aptidões individuais para o empreendedorismo e para a pesquisa científica;;Criar programas para graduandos, mestrandos e doutorandos se capacitarem na proteção de suas pesquisas e oferta das mesmas para a solução de problemas locais, regionais, nacionais e internacionais;;Criar um sistema digital que conecte recursos humanos, capacidade instalada, especialidades dos pesquisadores e Institutos de Pesquisas e Inovação às demandas sociais e de mercado;</t>
  </si>
  <si>
    <t>Um programa que possibilite a atuação integrada entre empresas juniores, NITs/ICTs e Startups.</t>
  </si>
  <si>
    <t>Como pesquisador da Pós-Graduação, inclusive pesquisando o sistema paranaense de Inovação para a tese de Doutorado, senti que os Parques Tecnológicos, mesmo que através do SEPARTEC, ainda tem uma atuação bastante heterogênea, é muito difícil de entrar em contato com eles, e até mesmo obter informações. Devem haver parâmetros mínimos de atuação para todos os parques, na forma de procedimentos, compartilhamento de conhecimentos e informações. Se é difícil entrar em contato com eles até para mim, que sou um pesquisador, imagina para o empresário médio?</t>
  </si>
  <si>
    <t>Garantir a ampliação, regularidade e perenidade dos financiamentos e investimentos em CT&amp;I;;Regulamentar as modalidades de fomento previstas na &lt;a href="https://www.legislacao.pr.gov.br/legislacao/pesquisarAto.do?action=exibir&amp;codAto=246931&amp;indice=1&amp;totalRegistros=1&amp;dt=4.3.2023.12.38.45.717" target="_blank"&gt;Lei de Inovação&lt;/a&gt;;;Estimular a inovação no setor público e privado, a constituição e a manutenção de parques, os arranjos Produtivos Locais (APLs), os polos e arranjos tecnológicos, os distritos industriais e os demais ambientes promotores da inovação;;Desenvolver o sistema de parques tecnológicos e ambientes de inovação do Estado;;Implementar e fortalecer os Centros de Excelência em áreas estratégicas para o Estado.</t>
  </si>
  <si>
    <t>Desenvolver um Banco de Competências e Ativos do Sistema Paranaense de Inovação, envolvendo as ICTs, NITs, Parques Tecnológicos e demais participantes.</t>
  </si>
  <si>
    <t>Fortalecer a cooperação com órgãos e entidades públicos e com entidades privadas, inclusive para o compartilhamento de recursos humanos especializados e a capacidade instalada, para a execução de projetos de PD&amp;I;;Incentivar a participação em eventos de outros Estados e países para conhecimento de iniciativas e ações que podem ser replicadas;;Alinhar as políticas públicas de educação com as áreas estratégicas e os desafios estaduais e nacionais de CT&amp;I;;Inserir a educação básica no Sistema Estadual de CT&amp;I e considerar seus atores como operadores de CT&amp;I;;Formar recursos humanos nas áreas de ciência, pesquisa, tecnologia e inovação, inclusive por meio de apoio às atividades de extensão.</t>
  </si>
  <si>
    <t>Fazer com que as informações sobre todos os projetos de inovação realizados pelos agentes do sistema paranaense de Inovação sejam divulgadas, em alguma extensão e forma, para a população em geral. Pode ser, por exemplo, uma plataforma no estilo "Netflix", onde as pessoas possam acessar vídeos contando resumidamente o que está sendo pesquisado em todo o Estado, com vocabulário adequado, recursos visuais / gráficos e afins.</t>
  </si>
  <si>
    <t>Apoiar o fortalecimento de espaços de divulgação científica e de inovação como centros e museus de ciências, de inovação, planetários, herbários e afins;;Estimular a realização de atividades de popularização e divulgação da CT&amp;I em ações de inclusão social para fins de redução das desigualdades;;Apoiar ações para a formação de quadros para atuação em popularização e divulgação da CT&amp;I (técnico, gestão e pesquisa);;Promover a interação entre a ciência, a cultura e a arte, com valorização dos aspectos humanísticos e da história da ciência;;Estabelecer parcerias em atividades de popularização e divulgação da CT&amp;I com órgãos públicos, entidades de CT&amp;I, empresas, universidades e instituições de pesquisa, entre outras;</t>
  </si>
  <si>
    <t>Organizar eventos de status / nível internacionais, centrados nos segmentos prioritários do Governo do Paraná, trazendo convidados estrangeiros, e permitindo a troca de conhecimentos, informações e networking entre todas as ICTs / NITs, pesquisadores interessados, grupos de pesquisa e afins.</t>
  </si>
  <si>
    <t>Incentivar a aproximação do Sistema Estadual de CT&amp;I de sistemas internacionais de CT&amp;I;;Apoiar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internacionais;;Ampliação da cooperação internacional com ênfase nas áreas estratégicas para o desenvolvimento do Estado do Paraná.</t>
  </si>
  <si>
    <t>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estudantes;;Aperfeiçoar as práticas relativas à proteção da propriedade intelectual, sua divulgação e conexão com o setor produtivo;;Capacitar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</si>
  <si>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Desenvolver programas de fomento à inovação e ao empreendedorismo com foco na redução das desigualdades regionais e respeitadas as vocações das regiões paranaenses;;Contribuir com o setor empresarial na melhoria da competitividade e na adoção de estratégias de desenvolvimento e adoção de tecnologias e processos inovadores;;Impulsionar a inovação disruptiva e o empreendedorismo no campo digital para MPMEs, possibilitando que startups aproveitem as oportunidades do mercado regional e fortaleçam a competitividade paranaense nas áreas estratégicas;;Expandir o empreendedorismo social de base inovadora, apoiando processos que gerem a inclusão de jovens, mulheres, negros, indígenas e LGBT+ no mercado no desenvolvimento de suas potencialidades;;Criar programas de empreendedorismo inovador que diminuam as brechas sociais, territoriais e de gênero.</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</si>
  <si>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empresas;;Promover ações de Apoio Direto à Inovação destinadas ao atendimento de prioridades estaduais de interesse estratégico;</t>
  </si>
  <si>
    <t>Criar feiras ou eventos sobre nacionalização e internacionalização dos negócios de empresas paranaenses, mostrando como este processo pode ser preparado, iniciado e consolidado, inclusive com a possibilidade de participação da academia, das ICTs / NITs e outros.</t>
  </si>
  <si>
    <t>O maior desafio é mudar a cultura disseminada atualmente, enfrentando resistências às mudanças, desenvolvendo noções de cooperação (aliada à competitividade)</t>
  </si>
  <si>
    <t>Thelma Elita Colanzi Lopes</t>
  </si>
  <si>
    <t>teclopes@uem.br</t>
  </si>
  <si>
    <t>016.899.009-11</t>
  </si>
  <si>
    <t>O Paraná pode incentivar também projeto de pesquisa referentes à ciência básica, pois a pesquisa aplicada/tecnológica precisa da evolução da ciência básica para garantir a fortalecimento do ambiente de negócios no que tange à independência tecnológica e supremacia do Estado. Inclusive, objetivos tais como os ODS 1, 8, 9, 10 e 12 também podem ser beneficiados pela ciência básica.</t>
  </si>
  <si>
    <t>Desenvolver, implementar e manter um sistema de informações, comunicação e disseminação do conhecimento em ciência, tecnologia e inovação;;Garantir a ampliação, regularidade e perenidade dos financiamentos e investimentos em CT&amp;I;;Conectar pesquisadores, linhas de pesquisa, empresas, necessidades públicas e privadas no desenho de soluções inovadoras;;Facilitar a transferência de conhecimento por meio de ações que eliminem as barreiras existentes entre os diferentes atores nas esferas pública e privada, com consequente ampliação da divulgação e comunicação da PD&amp;I junto à sociedade;;Implementar e fortalecer os Centros de Excelência em áreas estratégicas para o Estado.</t>
  </si>
  <si>
    <t>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replicadas;;Promover a abordagem mais consistente dos conteúdos de ciências, tecnologia, engenharia e matemática na formação em todos os níveis;;Ampliar, diversificar e consolidar a capacidade de pesquisa básica no Estado;;Formar recursos humanos nas áreas de ciência, pesquisa, tecnologia e inovação, inclusive por meio de apoio às atividades de extensão.</t>
  </si>
  <si>
    <t>Apoiar o fortalecimento de espaços de divulgação científica e de inovação como centros e museus de ciências, de inovação, planetários, herbários e afins;;Trazer para o Estado mostras itinerantes com assuntos pertinentes à popularização da CT&amp;I;;Desenvolver ações de comunicação pública da ciência e tecnologia com processos multimidiáticos e dialógicos com a população, incluindo audiências para além do público escolar;;Estimular a realização de atividades de popularização e divulgação da CT&amp;I em ações de inclusão social para fins de redução das desigualdades;;Estimular a participação de jovens, em especial meninas, em atividades de CT&amp;I;</t>
  </si>
  <si>
    <t>Fomentar a visibilidade da pesquisa e da produção de conhecimento e de inovação de pesquisadores paranaenses, seja por meio de publicações em revistas de impacto internacional e (ou) por meio da projeção e impacto nos rankings internacionais;;Fomentar, manter e investir em equipamentos e infraestruturas necessários para liderar avanços científicos e tecnológicos de ponta;;Possibilitar gestores e pesquisadores vivenciar novas experiências de interação e desenvolvimento, apropriando-se de visões mais amplas e sem fronteiras, para melhores tomadas de decisão em investimentos futuros em suas organizações;;Incentivar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t>
  </si>
  <si>
    <t>Criar programas para apoiar a transformação de ideias em projetos bem sucedidos e sustentáveis;;Conceder de subvenção financeira a projetos de PD&amp;I;;Desenvolver programas de fomento à inovação e ao empreendedorismo com foco na redução das desigualdades regionais e respeitadas as vocações das regiões paranaenses;</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</si>
  <si>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bolsas;;Elaborar programas de transformação digital para empresas;;Utilizar a encomenda tecnológica como mecanismo de resolução de desafios da administração pública;;Prever investimentos em pesquisa, desenvolvimento e inovação em contratos de concessão de serviços públicos e regulações setoriais.</t>
  </si>
  <si>
    <t>Rodrigo</t>
  </si>
  <si>
    <t>Professor Associado</t>
  </si>
  <si>
    <t>reisra@gmail.com</t>
  </si>
  <si>
    <t>024.341.299-19</t>
  </si>
  <si>
    <t>Desenvolver nas escolas aptidões individuais para o empreendedorismo e para a pesquisa científica;;Impulsionar a inovação disruptiva;;Tratar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sociedade;;Promover a simplificação de procedimentos para gestão de projetos de ciência, tecnologia e inovação.</t>
  </si>
  <si>
    <t>Desenvolver, implementar e manter um sistema de informações, comunicação e disseminação do conhecimento em ciência, tecnologia e inovação;;Regulamentar as modalidades de fomento previstas na &lt;a href="https://www.legislacao.pr.gov.br/legislacao/pesquisarAto.do?action=exibir&amp;codAto=246931&amp;indice=1&amp;totalRegistros=1&amp;dt=4.3.2023.12.38.45.717" target="_blank"&gt;Lei de Inovação&lt;/a&gt;;;Apoiar as atividades de PD&amp;I e a inserção de pesquisadores nas empresas e no governo;;Desenvolver o sistema de parques tecnológicos e ambientes de inovação do Estado;;Implementar e fortalecer os Centros de Excelência em áreas estratégicas para o Estado.</t>
  </si>
  <si>
    <t>Promover a mobilidade internacional como parte integrante da carreira de profissionais de PD&amp;I;;Alinhar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CT&amp;I;;Formar recursos humanos nas áreas de ciência, pesquisa, tecnologia e inovação, inclusive por meio de apoio às atividades de extensão.</t>
  </si>
  <si>
    <t>Criação de um sistema constante de indicadores da população paraense em relação à Ciência e Tecnologia, como exemplo temos a pesquisa de percepção publica em Ciência e Tecnologia, indicadores de cultura científica ou o Capital científico. 
Valorização das iniciativas de divulgação e popularização da ciência em editais/projetos financiados pela Fundação Araucária e SETI. Pontuação na avaliação dos projetos para as estratégias de DC da proposta e destinação de recursos para divulgação dos resultados obtidos para a população não especialista. Esse modelo já existe em outros países, como NSF ou mesmo no CNPq</t>
  </si>
  <si>
    <t>Desenvolver metodologias de ensino não formais;;Apoiar o fortalecimento de espaços de divulgação científica e de inovação como centros e museus de ciências, de inovação, planetários, herbários e afins;;Financiar feiras de ciências nas escolas;;Apoiar ações para a formação de quadros para atuação em popularização e divulgação da CT&amp;I (técnico, gestão e pesquisa);;Apoiar ações para a realização de pesquisas sobre popularização e divulgação da CT&amp;I e de Ciência Cidadã a fim de fortalecer a área e subsidiar a tomada de decisão;</t>
  </si>
  <si>
    <t>Ampliar e fortalecer a internacionalização no ensino e pesquisa em CT&amp;I;;Estimular a constituição, a expansão e a internacionalização de redes temáticas e interdisciplinares de pesquisa;;Incentivar a aproximação do Sistema Estadual de CT&amp;I de sistemas internacionais de CT&amp;I;;Incentivar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t>
  </si>
  <si>
    <t>Tornar as universidades paranaenses motores vitais da inovação;;Criar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atores;;Estruturar os Núcleos de Inovação Tecnológica/Agências de Inovação das IEES para atenderem as atribuições da</t>
  </si>
  <si>
    <t>Criar programas para apoiar a transformação de ideias em projetos bem sucedidos e sustentáveis;;Estimular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paranaenses;;Utilizar o poder de compra do Estado para fomentar o empreendedorismo inovador e a inovação;;Criar programas de empreendedorismo inovador que diminuam as brechas sociais, territoriais e de gênero.</t>
  </si>
  <si>
    <t>Conceder benefícios financeiros para iniciativas de inovação nas empresas, reembolsáveis e não reembolsáveis;;Qualificar profissionais especializados para atuarem na área de execução de projetos de inovação no ambiente empresarial;;Utilizar a encomenda tecnológica como mecanismo de resolução de desafios da administração pública;;Regulamentar a concessão de bônus tecnológico;;Utilizar o poder de compra do Estado para estimular empresas inovadoras;</t>
  </si>
  <si>
    <t>Fortalecer a cultura científica e de inovação na educação básica.</t>
  </si>
  <si>
    <t>Breno Ferraz de Oliveira</t>
  </si>
  <si>
    <t>bfoliveira@uem.br</t>
  </si>
  <si>
    <t>036.949.619-17</t>
  </si>
  <si>
    <t>Investir em projetos de extensão para atender a ODS 4</t>
  </si>
  <si>
    <t>Realizar uma gestão da CT&amp;I orientada à avaliação de resultados;;Promover a simplificação de procedimentos para gestão de projetos de ciência, tecnologia e inovação.</t>
  </si>
  <si>
    <t>Manejar novos instrumentos jurídicos de contratação contidos no Marco Legal de Ciência, Tecnologia e Inovação;;Utilizar compras públicas como indutoras de inovação, a partir da capacitação dos agentes públicos no Marco Legal de Ciência, Tecnologia e Inovação;;Inserir a educação básica no Sistema Estadual de CT&amp;I e considerar seus atores como operadores de CT&amp;I;;Formar recursos humanos nas áreas de ciência, pesquisa, tecnologia e inovação, inclusive por meio de apoio às atividades de extensão.</t>
  </si>
  <si>
    <t>Desenvolver metodologias de ensino não formais;</t>
  </si>
  <si>
    <t>KEILA DE SOUZA SILVA</t>
  </si>
  <si>
    <t>Coordenadora do NIT</t>
  </si>
  <si>
    <t>kssilva@uem.br</t>
  </si>
  <si>
    <t>300.107.738-78</t>
  </si>
  <si>
    <t xml:space="preserve">Financiamento de projetos em parceria com empresas
Treinamento de valoração, licenciamento e transferência de tecnologia para os NITs
Regulamentar a participação de professores em startups e em universidades de forma clara para desmistificar o conflito de interesse.
Financiamento de projetos de extensão que incentive o processo de ideação e validação de ideias com o mercado promovido por alunos de graduação.
</t>
  </si>
  <si>
    <t>Apoiar a cooperação entre empresas, governo e instituições de ciência e tecnologia, em caráter regional, nacional e internacional;;Apoiar as atividades de PD&amp;I e a inserção de pesquisadores nas empresas e no governo;;Desenvolver aptidões individuais para o empreendedorismo de alta densidade tecnológica nos estudantes das universidades públicas, desde a graduação;;Desenvolver nas escolas aptidões individuais para o empreendedorismo e para a pesquisa científica;;Criar programas para graduandos, mestrandos e doutorandos se capacitarem na proteção de suas pesquisas e oferta das mesmas para a solução de problemas locais, regionais, nacionais e internacionais;</t>
  </si>
  <si>
    <t>Garantir a ampliação, regularidade e perenidade dos financiamentos e investimentos em CT&amp;I;;Utilizar as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inovação;;Estimular a inovação no setor público e privado, a constituição e a manutenção de parques, os arranjos Produtivos Locais (APLs), os polos e arranjos tecnológicos, os distritos industriais e os demais ambientes promotores da inovação;</t>
  </si>
  <si>
    <t>Enfatizar ações e atividades que valorizem a criatividade, a experimentação, a interdisciplinaridade, a transdisciplinaridade e o empreendedorismo nas escolas e universidades;;Desenvolver metodologias de ensino não formais;;Estimular a realização de atividades de popularização e divulgação da CT&amp;I em ações de inclusão social para fins de redução das desigualdades;;Estabelecer parcerias em atividades de popularização e divulgação da CT&amp;I com órgãos públicos, entidades de CT&amp;I, empresas, universidades e instituições de pesquisa, entre outras;;Apoiar o fortalecimento de meios de comunicação pública da ciência como portais, canais de vídeos, sites, jornais e projetos desenvolvidos no âmbito das ICTs.</t>
  </si>
  <si>
    <t>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internacional;;Fomentar, manter e investir em equipamentos e infraestruturas necessários para liderar avanços científicos e tecnológicos de ponta;;Possibilitar gestores e pesquisadores vivenciar novas experiências de interação e desenvolvimento, apropriando-se de visões mais amplas e sem fronteiras, para melhores tomadas de decisão em investimentos futuros em suas organizações;;Criar programa de bolsas de estudo no exterior para alunos e professores paranaenses;</t>
  </si>
  <si>
    <t>Realizar a contratação de agentes que atuarão nos Nits</t>
  </si>
  <si>
    <t xml:space="preserve">Seria interessante se algumas compras públicas fossem direcionadas para empresas que investem em inovação. Assim como é feito com produtos orgânicos na merenda escolar.
</t>
  </si>
  <si>
    <t>Criar programas para apoiar a transformação de ideias em projetos bem sucedidos e sustentáveis;;Apoiar ao avanço tecnológico e às inovações nas empresas e outras organizações públicas e privadas no Estado do Paraná;;Conceder de subvenção financeira a projetos de PD&amp;I;;Utilizar o poder de compra do Estado para fomentar o empreendedorismo inovador e a inovação;;Atrair instrumentos de fomento e crédito para atividades que envolvam empreendedorismo inovador;</t>
  </si>
  <si>
    <t>Incentivar ambientes de inovação baseado no resultado que eles forem entregando. Exemplo: oferta financiamento inicial para um projeto, determina prazo de entrega da proposta, analisa os resultados do relatório e avalia o próximo investimento que conceder</t>
  </si>
  <si>
    <t>Permitir bolsas de pós doutorado para atuar em projetos em parceria com empresas. Muitos doutores formados estão aguardando bolsa de pós doc ou concurso. Poderia ter uma bolsa de pós doc para atuar em empresas</t>
  </si>
  <si>
    <t>Conectar os stakeholders. Capilarisar a informação.</t>
  </si>
  <si>
    <t>IVAIR APARECIDO DOS SANTOS</t>
  </si>
  <si>
    <t>norte</t>
  </si>
  <si>
    <t>iasantos@dfi.uem.br</t>
  </si>
  <si>
    <t>810.598.509-82</t>
  </si>
  <si>
    <t>Aportar recursos em programas de subvenção econômica, reforçar/aperfeiçoar/criar os ambientes físicos de inovação, fomentar a pesquisa básica de ponta.</t>
  </si>
  <si>
    <t>Conceder de subvenção financeira a projetos de PD&amp;I;;Apoiar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graduação;;Promover políticas setoriais de PD&amp;I por meio de ações orientadas para objetivos estratégicos;;Impulsionar a inovação disruptiva;</t>
  </si>
  <si>
    <t>Sem sugestões.</t>
  </si>
  <si>
    <t>Reforçar/aperfeiçoar/criar os ambientes físicos de inovação, Reforçar/aperfeiçoar/criar parques tecnológicos com base nas aptidões regionais</t>
  </si>
  <si>
    <t>Regulamentar as modalidades de fomento previstas na &lt;a href="https://www.legislacao.pr.gov.br/legislacao/pesquisarAto.do?action=exibir&amp;codAto=246931&amp;indice=1&amp;totalRegistros=1&amp;dt=4.3.2023.12.38.45.717" target="_blank"&gt;Lei de Inovação&lt;/a&gt;;;Criar incentivos econômicos, financeiros, fiscais e outros para a inclusão de empresas em ambientes promotores de inovação;;Estimular a inovação no setor público e privado, a constituição e a manutenção de parques, os arranjos Produtivos Locais (APLs), os polos e arranjos tecnológicos, os distritos industriais e os demais ambientes promotores da inovação;;Apoiar as atividades de PD&amp;I e a inserção de pesquisadores nas empresas e no governo;;Desenvolver o sistema de parques tecnológicos e ambientes de inovação do Estado;</t>
  </si>
  <si>
    <t>Incentivar a formação para o empreendedorismo nas IES paranaenses.</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</si>
  <si>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CT&amp;I;;Promover a abordagem mais consistente dos conteúdos de ciências, tecnologia, engenharia e matemática na formação em todos os níveis;;Ampliar, diversificar e consolidar a capacidade de pesquisa básica no Estado;</t>
  </si>
  <si>
    <t>Investimento em laboratórios multiusuários "temáticos" em diferentes regiões do estado, respeitando as expertises e demandas locais.</t>
  </si>
  <si>
    <t>Sem sugestões</t>
  </si>
  <si>
    <t>Criar mostras de soluções em CT&amp;I em feiras de negócios, articular com entidades de classe balcões de troca de demandas (setor privado) e soluções (sistema estadual de CT&amp;I)</t>
  </si>
  <si>
    <t>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afins;;Estimular a participação de jovens, em especial meninas, em atividades de CT&amp;I;;Estimular a participação de grupos de áreas urbanas e periferias, áreas rurais, comunidades tradicionais, pessoas com deficiência, idosos, entre outros, em atividades de CT&amp;I;;Estabelecer parcerias em atividades de popularização e divulgação da CT&amp;I com órgãos públicos, entidades de CT&amp;I, empresas, universidades e instituições de pesquisa, entre outras;</t>
  </si>
  <si>
    <t>Sem cugestões</t>
  </si>
  <si>
    <t>Apoiar ações em áreas estratégicas com potencial de apropriação de novas tecnologias de interesse do Estado.</t>
  </si>
  <si>
    <t>Fomentar à cooperação entre empresas, governo e instituições de ciência e tecnologia, em caráter regional, nacional e internacional;;Fomentar, manter e investir em equipamentos e infraestruturas necessários para liderar avanços científicos e tecnológicos de ponta;;Incentivar a aproximação do Sistema Estadual de CT&amp;I de sistemas internacionais de CT&amp;I;;Apoiar a internacionalização de instituições públicas e privadas paranaenses que atuam na área de CT&amp;I;;Ampliação da cooperação internacional com ênfase nas áreas estratégicas para o desenvolvimento do Estado do Paraná.</t>
  </si>
  <si>
    <t>Fomentar o empreendedorismo em ambiente acadêmico.</t>
  </si>
  <si>
    <t>Fomentar o empreendedorismo em ambiente acadêmico, criar espaços de fomento à inovação</t>
  </si>
  <si>
    <t>Fomentar o empreendedorismo por meio do acesso à ambientes promotores de inovação.</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</si>
  <si>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reembolsáveis;;Estimular a inserção de pesquisadores em empresas privadas, através de programas de concessão de bolsas;;Promover ações de Apoio Direto à Inovação destinadas ao atendimento de prioridades estaduais de interesse estratégico;;Utilizar a encomenda tecnológica como mecanismo de resolução de desafios da administração pública;</t>
  </si>
  <si>
    <t>Fomentar o acesso aos meios digitais de obtenção de serviços.</t>
  </si>
  <si>
    <t>Capacitar empreendedores para exploração de mercados nacionais e internacionais.</t>
  </si>
  <si>
    <t>Fomentar o sistema de inovação e empreendedorismo estadual, com foco em sua criação/consolidação em ambiente acadêmico.</t>
  </si>
  <si>
    <t>Integra, de forma orgânica e dinâmica, os sistemas estaduais de ensino superior e de ambientes promotores da inovação e empreendedorismo.</t>
  </si>
  <si>
    <t>Eduardo Radovanovic</t>
  </si>
  <si>
    <t>eradovanovic@uem.br</t>
  </si>
  <si>
    <t>793.798.189-04</t>
  </si>
  <si>
    <t>Valorização dos pesquisadores e da pesquisa.</t>
  </si>
  <si>
    <t>Conceder de subvenção financeira a projetos de PD&amp;I;;Apoiar as atividades de PD&amp;I e a inserção de pesquisadores nas empresas e no governo;;Desenvolver aptidões individuais para o empreendedorismo de alta densidade tecnológica nos estudantes das universidades públicas, desde a graduação;;Promover políticas setoriais de PD&amp;I por meio de ações orientadas para objetivos estratégicos;;Tratar com prioridade a pesquisa científica básica e aplicada, tendo em vista o bem público e o progresso da ciência, da tecnologia e da inovação e o desenvolvimento econômico e social sustentável do Estado;</t>
  </si>
  <si>
    <t>Valorização dos pesquisadores e professores que fazem pesquisa.</t>
  </si>
  <si>
    <t>Criar políticas de divulgação científica junto à população e dos seus impactos no desenvolvimento social, humano e ambiental.</t>
  </si>
  <si>
    <t>Desenvolver, implementar e manter um sistema de informações, comunicação e disseminação do conhecimento em ciência, tecnologia e inovação;;Garantir a ampliação, regularidade e perenidade dos financiamentos e investimentos em CT&amp;I;;Qualificar de maneira continuada e valorizar os profissionais dedicados à gestão do Sistema Paranaense de CT&amp;I, inclusive os que atuam nos Núcleos de Inovação Tecnológica das ICTs públicas;;Desenvolver o sistema de parques tecnológicos e ambientes de inovação do Estado;;Ampliar a articulação e a cooperação institucional, nacional e internacional em matéria de CT&amp;I;</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</si>
  <si>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amparo;;Incentivar a participação em eventos de outros Estados e países para conhecimento de iniciativas e ações que podem ser replicadas;;Ampliar, diversificar e consolidar a capacidade de pesquisa básica no Estado;</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</si>
  <si>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universidades;;Estabelecer conexões interdisciplinares e pluriversidade de saberes;;Estimular a participação de jovens, em especial meninas, em atividades de CT&amp;I;</t>
  </si>
  <si>
    <t>Fomentar à cooperação entre empresas, governo e instituições de ciência e tecnologia, em caráter regional, nacional e internacional;;Fomentar, manter e investir em equipamentos e infraestruturas necessários para liderar avanços científicos e tecnológicos de ponta;;Gerar novos modelos de gestão, de ensino, de pesquisa, de inovação e de cooperação e interação que projetem e executem ações de internacionalização;;Apoiar a produção científica paranaense indexada em publicações internacionais;;Criar programa de bolsas de estudo no exterior para alunos e professores paranaenses;</t>
  </si>
  <si>
    <t>Ofertar programas de licença empreendedora para estudantes e professores das universidades estaduais paranaenses;;Apoiar e incentivar a integração dos inventores independentes às atividades das ICTs e aos istema produtivo estadual;;Criar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inovação;;Estruturar os Núcleos de Inovação Tecnológica/Agências de Inovação das IEES para atenderem as atribuições da</t>
  </si>
  <si>
    <t>Criar programas para apoiar a transformação de ideias em projetos bem sucedidos e sustentáveis;;Conceder de subvenção financeira a projetos de PD&amp;I;;Capacitação de recursos humanos para a inovação;;Financiar incubadoras e aceleradoras em empresas com base tecnológica;;Patrocinar políticas públicas que favorecem empreendimentos inovadores que gerem soluções para problemas ambientais;</t>
  </si>
  <si>
    <t>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empresas;;Regulamentar a concessão de bônus tecnológico;;Utilizar o poder de compra do Estado para estimular empresas inovadoras;</t>
  </si>
  <si>
    <t>Capacitação de recursos humanos para a transformação digital;;Revisar processos de trabalho no âmbito da administração direta e indireta do Estado visando à simplificação e desburocratização da ação pública;;Aprimorar a oferta de bens e serviços à sociedade através da transformação digital;;Aumentar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</si>
  <si>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Investimentos em empresas com novas ideias de negócios, startups.</t>
  </si>
  <si>
    <t>GIULIANO GOMES DE ASSIS PIMENTEL</t>
  </si>
  <si>
    <t>PROFESSOR ASSOCIADO</t>
  </si>
  <si>
    <t>ggapimentel@uem.br</t>
  </si>
  <si>
    <t>034.725.807-71</t>
  </si>
  <si>
    <t>Importa estabelecer núcleos interdisciplinares de criatividade. Imagine, por exemplo, laboratórios com impressora 3D e encontros de Problem Based Learnning para thinkig design?!</t>
  </si>
  <si>
    <t>Laboratórios populares de inovação tecnológica e encontro entre mercado e universidade.</t>
  </si>
  <si>
    <t>Eu desenvolvo artefatos tecnológicos que ficam muito restritos ao núcleo de inovação de minha IES. Deveria ir para um escritório de inovação geral da SETI que concentra e negocia.</t>
  </si>
  <si>
    <t>MARIA APARECIDA CRISSI KNUPPEL</t>
  </si>
  <si>
    <t>CENTRO-SUL</t>
  </si>
  <si>
    <t>COORDENADORA DA UVPR</t>
  </si>
  <si>
    <t>knuppel@unicentro.br</t>
  </si>
  <si>
    <t>390.983.389-68</t>
  </si>
  <si>
    <t>Desenvolver aptidões individuais para o empreendedorismo de alta densidade tecnológica nos estudantes das universidades públicas, desde a graduação;;Desenvolver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t>
  </si>
  <si>
    <t>Trabalhar também com as ações de inovação sustentada como possibilidades de pesquisa e não somente inovação disruptiva</t>
  </si>
  <si>
    <t>Fortalecer ações no âmbito que destaquem e fortaleçam a ciência aberta</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</si>
  <si>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PD&amp;I;;Estimular a inovação no setor público e privado, a constituição e a manutenção de parques, os arranjos Produtivos Locais (APLs), os polos e arranjos tecnológicos, os distritos industriais e os demais ambientes promotores da inovação;;Promover a implementação do Marco Legal de CT&amp;I;</t>
  </si>
  <si>
    <t>Definir uma Política de Formação para as pessoas em competências digitais favorecendo a atuação dos mesmos em termos de cidadania digital.</t>
  </si>
  <si>
    <t>Construção de Políticas Públicas fortes para atender as demandas colocadas no eixo apresentado, como forma de destacar a inovação no estado, na produção e co-produção de tecnologias em prol da equidade digital e transformação digital nas diferentes esferas de atuação.</t>
  </si>
  <si>
    <t>Incentivar nas universidades projetos formativos que considerem a aprendizagem ao longo da vida e intergeracional, como forma de inclusão social e formação para a ciência, tecnologia e inovação</t>
  </si>
  <si>
    <t>Contribuir para promoção, participação e apropriação do conhecimento científico, tecnológico e inovador pela população em geral;;Ampliar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universidades;;Desenvolver metodologias de ensino não formais;;Desenvolver ações de comunicação pública da ciência e tecnologia com processos multimidiáticos e dialógicos com a população, incluindo audiências para além do público escolar;</t>
  </si>
  <si>
    <t>Reestruturação da legislação que regulamenta a prestação de serviços pelas universidades</t>
  </si>
  <si>
    <t>Fomentar a regulamentação de cursos microcredenciais e sua devida creditação no âmbito acadêmico, para a formação social, cultural e para o mundo de trabalho para os jovens</t>
  </si>
  <si>
    <t>Estimular a cultura empreendedora, em especial entre os jovens;;Capacitação de recursos humanos para a inovação;;Desenvolver programas de fomento à inovação e ao empreendedorismo com foco na redução das desigualdades regionais e respeitadas as vocações das regiões paranaenses;;Expandir o empreendedorismo social de base inovadora, apoiando processos que gerem a inclusão de jovens, mulheres, negros, indígenas e LGBT+ no mercado no desenvolvimento de suas potencialidades;;Criar programas de empreendedorismo inovador que diminuam as brechas sociais, territoriais e de gênero.</t>
  </si>
  <si>
    <t>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empresas;;Utilizar a encomenda tecnológica como mecanismo de resolução de desafios da administração pública;</t>
  </si>
  <si>
    <t>Identificar os sistemas informatizados e apresentar um diagnóstico sobre os processos e as soluções tecnológicas utilizadas pela administração direta e indireta;;Expandir a utilização de TICs na prestação de serviços públicos do Estado;;Capacitação de recursos humanos para a transformação digital;;Revisar processos de trabalho no âmbito da administração direta e indireta do Estado visando à simplificação e desburocratização da ação pública;;Digitalizar serviços públicos visando o menor tempo para o atendimento e a melhoria da qualidade de vida dos cidadãos;</t>
  </si>
  <si>
    <t>Capacitação de pessoas para as estratégias de transformação digital em diferentes setores do governo.</t>
  </si>
  <si>
    <t>Trabalhar o conceito de cultura de inovação de forma interdisciplinar no ensino médio e na universidade, em seus diferentes aspectos, valorizando a ação humana na relação entre agentes humanos e não humanos.</t>
  </si>
  <si>
    <t>Mapear, avaliar e monitorar as atividades, ações, projetos e programas que estão sendo realizados pelo estado em ciência, tecnologia e inovação criando um cenário de integração e divulgação, como alicerce para construção de novas ações que valorizem o saber científico e o desenvolvimento social.</t>
  </si>
  <si>
    <t>Ferenc Istvan Bánkuti</t>
  </si>
  <si>
    <t>fibankuti@uem.br</t>
  </si>
  <si>
    <t>021.253.067-43</t>
  </si>
  <si>
    <t>O Estado pode facilitar e incentivar as relações de parceria público-privada nas instituições de pesquisa e ensino. Além deisso, pode promover cursos de capacitação para que servidores possam entender melhor o processo de desenvolvimento e acompanhamento das parcerias público-privadas. Além disso, pode financiar projetos de pesquisa para o desenvolvimento tecnológico, com envolvimento de alunos já na graduação - formando assim, pessoas com maior capacidade de lidar com as demandas atuais nesta área.</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</si>
  <si>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internacional;;Apoiar as atividades de PD&amp;I e a inserção de pesquisadores nas empresas e no governo;;Atualizar a legislação para a garantia do compartilhamento de recursos humanos do Estado com empresas para realização de atividades de PD&amp;I;;Desenvolver aptidões individuais para o empreendedorismo de alta densidade tecnológica nos estudantes das universidades públicas, desde a graduação;</t>
  </si>
  <si>
    <t>Desenvolver ambiente de negócios transparente e com sistemas de troca de informações e dados interligados entre as instituições de ensino e pesquisa do Estado. Desenvolver legislação e gerar incentivos para que as parcerias entre as instituições públicas e privadas possam trabalhar de maneira menos burocrática, criando mecanismos de incentivo para que pesquisadores dediquem seu tempo a essas parcerias.</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</si>
  <si>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t>
  </si>
  <si>
    <t>O Estado pode promover ações de capacitação - iniciando pela formação de alunos de graduação, até a pós-graduação e de docentes e técnicos. A capacitação deve prover incentivos claros para que os interessados possam dedicar tempo a essas atividades. Como parte da capacitação, ações em empresas (estágios, treinamento etc), no Brasil e no exterior devem ser definidas.</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</si>
  <si>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públicas;;Promover a abordagem mais consistente dos conteúdos de ciências, tecnologia, engenharia e matemática na formação em todos os níveis;;Formar recursos humanos nas áreas de ciência, pesquisa, tecnologia e inovação, inclusive por meio de apoio às atividades de extensão.</t>
  </si>
  <si>
    <t>O Estado pode investir em centros de pesquisa em parceria com o setor privado, em diversas temáticas previstas no ODS.</t>
  </si>
  <si>
    <t>O Estado deve desenvolver ambiente público em parceria com o setor privado, visando o desenvolvimento tecnológico do estado em diversas áreas - aliadas aos ODS. Entre esses espaços, "os museus tecnológicos", como acontece em diversos países desenvolvidos, onde a ciência e a tecnologia são apresentadas ao público, que pode interagir, aprender e ter idéias para o desenvolvimento e avanço tecnológico. Além disso nestes espaços podem existir oficinas para diversas idades e interesses para os diferentes grupos da população.</t>
  </si>
  <si>
    <t>Contribuir para promoção, participação e apropriação do conhecimento científico, tecnológico e inovador pela população em geral;;Ampliar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universidades;;Desenvolver metodologias de ensino não formais;;Estimular a realização de atividades de popularização e divulgação da CT&amp;I em ações de inclusão social para fins de redução das desigualdades;</t>
  </si>
  <si>
    <t>O Estado pode incentivar as parcerias entre instituições de ensino e pesquisa no país com àquela estrangeiras, prevendo a mobilidade dos pesquisadores, docentes e discentes por período supeior a 6 meses. Essas parcerias devem ter mecanismos claros que demonstrem o compromisso da mobilidade e os resultados alcançados para o desenvolvimento profissional e para o avanço da ciência e tecnologia.</t>
  </si>
  <si>
    <t>Ampliar e fortalecer a internacionalização no ensino e pesquisa em CT&amp;I;;Estimular a constituição, a expansão e a internacionalização de redes temáticas e interdisciplinares de pesquisa;;Fomentar à cooperação entre empresas, governo e instituições de ciência e tecnologia, em caráter regional, nacional e internacional;;Possibilitar gestores e pesquisadores vivenciar novas experiências de interação e desenvolvimento, apropriando-se de visões mais amplas e sem fronteiras, para melhores tomadas de decisão em investimentos futuros em suas organizações;;Ampliação da cooperação internacional com ênfase nas áreas estratégicas para o desenvolvimento do Estado do Paraná.</t>
  </si>
  <si>
    <t>O Estado deve promover ações para facilitar e gerar incentivos para o desenvolvimento conjunto de parcerias público-privadas.</t>
  </si>
  <si>
    <t>O Estado deve capacitar pessoas - desde a graduação, desburocratizar as parcerias público-privadas e criar incentivos para que as parcerias aconteçam. Deve facilitar as parcerias.</t>
  </si>
  <si>
    <t>A exemplo do que foi feito pelo governo federal (CNPq - Edital MAI/DAI) podem ser desenvolvidos editais de cooperação entre pesquisadores e empresas privadas com a oferta de bolsas de de estudos e recursos para o desenvolvimento tecnológico.</t>
  </si>
  <si>
    <t>Expandir a utilização de TICs na prestação de serviços públicos do Estado;;Revisar processos de trabalho no âmbito da administração direta e indireta do Estado visando à simplificação e desburocratização da ação pública;;Aprimorar a oferta de bens e serviços à sociedade através da transformação digital;;Digitalizar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</si>
  <si>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Facilitação das parcerias público-privadas. Investimentos em centros de pesquisa e instituições de ensino para capacitação e desenvolvimento de inovação - processos e produtos.</t>
  </si>
  <si>
    <t>ROBERTO PEREIRA</t>
  </si>
  <si>
    <t>rpereira@inf.ufpr.br</t>
  </si>
  <si>
    <t>041.749.949-35</t>
  </si>
  <si>
    <t>Do mesmo modo que a Física foi estratégica para os governos nos períodos da primeira e segunda guerra, a computação é hoje estratégica e uma questão de soberania de estado. O Paraná tem um dos maiores ecossistemas universitários capazes de formar pessoas em computação, com 9 programas de pós-graduação, incluindo programas nota 5 e 6 (excelência internacional). Falta ao estado uma politica de C&amp;T para o desenvolvimento tecnológico de base, com investimento forte em infraestrutura computacional e na pesquisa de base para gerarmos tecnologia no estado, livres do aprisionamento tecnológico das big techs. 
A Computação de Alto Desempenho e a Inteligência Artificial requerem infraestrutura computacional de ponta. Em todas as suas subáreas, a computação precisa de um investimento estratégico e sistêmico para desenvolver tecnologia capaz de tornar o estado soberano não apenas no desenvolvimento de aplicações, mas de infraestrutura tecnológica de base. Atualmente, o estado e todo o Brasil compra quase toda a tecnologia e produz aplicações, gerando e fornecendo dados, e fornecendo para o exterior boa parte da sua mão de obra mais qualificada na área. 
É preciso que a computação seja um objetivo estratégico de longo prazo, com investimento de ponta na base, caso contrário nossa inovação estará sempre limitada pelas tecnologias que conseguirmos adquirir, e não seremos efetivamente um fornecedor de tecnologia de ponta.</t>
  </si>
  <si>
    <t>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sociedade;;Promover a simplificação de procedimentos para gestão de projetos de ciência, tecnologia e inovação.</t>
  </si>
  <si>
    <t>Investir em pesquisa e desenvolvimento de base, com visão de longo prazo;Colocar a computação como uma área estratégica para a soberania do estado, com priorização de investimento em pesquisa básica e aplicada, em toda a cadeia</t>
  </si>
  <si>
    <t>Garantir a ampliação, regularidade e perenidade dos financiamentos e investimentos em CT&amp;I;;Qualificar de maneira continuada e valorizar os profissionais dedicados à gestão do Sistema Paranaense de CT&amp;I, inclusive os que atuam nos Núcleos de Inovação Tecnológica das ICTs públicas;;Apoiar as atividades de PD&amp;I e a inserção de pesquisadores nas empresas e no governo;;Harmonizar as práticas e a legislação relativas à CT&amp;I;</t>
  </si>
  <si>
    <t>Colocar a computação como uma área estratégica para a soberania do estado, com priorização de investimento em pesquisa básica e aplicada, em toda a cadeia</t>
  </si>
  <si>
    <t>É preciso uma formação ampla, bilingue, e com visão crítica para atuar no estado, resolver seus problemas, e atuar de forma participativa, democrática e inovadora. É preciso especial atenção ao ODS 5, igualdade de gênero, para trazermos mais mulheres para o setor de inovação e tecnologia, de modo a ampliar o potencial do estado.</t>
  </si>
  <si>
    <t>Os items abaixo de infraestrutura são primariamente relacionados a infra de superfície, e não de base. Infraestrutura efetiva de base é termos garantir de conexão de alta qualidade e velocidade, super laboratórios com computação de alto desempenho, plataformas básicas sobre as quais a iniciativa social, pública ou privada, pode desenvolver e manter suas aplicações sem necessitar se apisionar às condições e custos de bigtechs interessadas nos dados produzidos aqui.</t>
  </si>
  <si>
    <t>Investir na cadeia de pesquisa e desenvolvimento de tecnologias de base;Colocar a computação como área estratégica para o desenvolvimento e avanço de todas as demais áreas e frentes. Computação hoje é soberania nacional, para muito além de aplicativos e sistemas.</t>
  </si>
  <si>
    <t>Contribuir para promoção, participação e apropriação do conhecimento científico, tecnológico e inovador pela população em geral;;Ampliar as oportunidades de inclusão social das parcelas mais vulneráveis da população paranaense por meio da CT&amp;I;;Promover a melhoria e a atualização das práticas de divulgação de CT&amp;I, afim de contribuir por meio da educação não formal com o ensino de ciências;;Apoiar ações para a formação de quadros para atuação em popularização e divulgação da CT&amp;I (técnico, gestão e pesquisa);;Apoiar ações para a realização de pesquisas sobre popularização e divulgação da CT&amp;I e de Ciência Cidadã a fim de fortalecer a área e subsidiar a tomada de decisão;</t>
  </si>
  <si>
    <t>Como base para uma internacionalização efetiva e que seja proveitosa para o estado, precisamos que ela seja construída sobre um desenvolvimento e investimento robusto no próprio estado. A internacionalização precisa ser entendida como "ter infraestrutura e condições científicas, tecnológicas e educacionais em nível competitivo internacional". Caso contrário, como diversos estudos sobre internacionalização mostra, as ações acabam sempre resultando em relações desiguais de poder em que estados menos desenvolvidos fornecem sua mão de obra, dados, recursos humanos, em uma forma ainda colonizadora, e não em uma via de mão de dupla, com transferência e produção de ciência/tecnologia efetiva. Estejamos certos de que outros países não nos darão o melhor de suas condições. A forma mais efetiva, hoje, de nos internacionalizarmos, é investirmos pesado no nosso potencial de modo que as pessoas queiram vir pra cá. Recursos, desburocratização, apoio, autonomia.</t>
  </si>
  <si>
    <t>Fomentar, manter e investir em equipamentos e infraestruturas necessários para liderar avanços científicos e tecnológicos de ponta;;Incentivar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internacionais;;Atrair pesquisadores estrangeiros com programas de desenvolvimento conjunto;;Criar programa de bolsas de estudo no exterior para alunos e professores paranaenses;</t>
  </si>
  <si>
    <t>Tornar as universidades paranaenses motores vitais da inovação;;Ofertar programas de licença empreendedora para estudantes e professores das universidades estaduais paranaenses;;Criar incentivos para que as IEES se integrem e executem programas, projetos e ações voltadas para a população com vistas a emancipação social e a integração regional solidária em articulação com a formação científica e pedagógica de seus estudantes;;Desenvolver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</si>
  <si>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Desenvolver programas de fomento à inovação e ao empreendedorismo com foco na redução das desigualdades regionais e respeitadas as vocações das regiões paranaenses;;Financiar incubadoras e aceleradoras em empresas com base tecnológica;;Expandir o empreendedorismo social de base inovadora, apoiando processos que gerem a inclusão de jovens, mulheres, negros, indígenas e LGBT+ no mercado no desenvolvimento de suas potencialidades;;Criar programas de empreendedorismo inovador que diminuam as brechas sociais, territoriais e de gênero.</t>
  </si>
  <si>
    <t>Capacitação de recursos humanos para a inovação de forma integrada às universidades e seus centros de pesquisa</t>
  </si>
  <si>
    <t>O mercado de tecnologia e inovação está fortemente aquecido. Profissionais brasileiros estão migrando em peso para o exterior, e trabalhando daqui mesmo com pagamento em dólar, porque não somos capazes de competir e absorver esse pessoal. Para o setor de tecnologia não basta pagar bolsas, é preciso fomentar a cultura de investimento em C&amp;Ts nas proprias empresas, com incentivos fortes para que as empresas aloquem quadro pessoal, com salários compatíveis à realidade do mercado, para se capacitar nos programas de mestrado e doutorado do estado realizando pesquisas situadas dentro das proprias empresas, em problemas delas, e em dedicação 100% ao trabalho situado na empresa. Isso favorece a inovação, a retenção de mao de obra, a produção científica, transferencia de tecnologia, e a competitividade.</t>
  </si>
  <si>
    <t>Para além de bolsas, incentivar as empresas a inserirem seu quadro profissional no sistema de C&amp;T, investindo na formação desses profissionais em programas de mestrado e doutorado que investiguem problemas situados nas próprias empresas</t>
  </si>
  <si>
    <t>A digitalização do estado precisa considerar e ter como critérios primário a concepção de soluções inclusivas e acessíveis à população, na maior diversidade possível, considerando diferenças socioeconômicas e questões de envelhecimento da população, de deficiências, etc.</t>
  </si>
  <si>
    <t>Revisar processos de trabalho no âmbito da administração direta e indireta do Estado visando à simplificação e desburocratização da ação pública;;Aprimorar a oferta de bens e serviços à sociedade através da transformação digital;;Aumentar a capacidade estatal para a oferta digital de serviços públicos, assinaturas eletrônicas, governança digital, obtenção de documentos, entre outros;</t>
  </si>
  <si>
    <t>Investir em soluções inclusivas e acessíveis à população, devido às diferenças socioeconômicas e questões de envelhecimento, deficiências, etc.;Investir na pesquisa e no desenvolvimento de novas tecnologias, não apenas na aplicação</t>
  </si>
  <si>
    <t>Investir na pesquisa e no desenvolvimento de TICs que possibilitem ao estado competir em nível internacional</t>
  </si>
  <si>
    <t>Incluir disciplinas de pensamento científico no ensino fundamental e médio;Investir em laboratórios de ciências nas escolas de todo o estado;Promover a ciência cidadã, apoiando projetos estruturantes e aplicados que envolvam as pessoas no pensar e fazer científico</t>
  </si>
  <si>
    <t>O maior desafio está no investimento de longo prazo na pesquisa e tecnologia de base. O Brasil não possui uma cultura de planejamento e investimento em ciência e tecnologia visando 20, 30, 50 anos, e o Paraná podia ensinar a fazer isso, com programas que pensem no desenvolvimento científico e tecnológico do estado não apenas de forma sociotécnica, mas de forma sistêmica e socialmente consciente, concebendo estruturas que tornarão o estado um fornecedor de tecnologias. Hoje, todos os estados no país dependem de tecnologia importada porque a computação é quem dita as barreiras da inovação: sempre podemos avançar, mas até o limite de onde nosso poder computacional permitir. Para além disso, dependemos de serviços e soluções de empresas estrangeiras que cobram preços altíssimos e levam junto a matéria prima mais valiosa da sociedade atual: dados! Mês passado assisti uma palestrado que falava sobre as ações do estado em C&amp;T e inovação, e foi dito com orgulho que o foco do estado é pesquisa aplicada, e que muitas parcerias estavam sendo feitas com outros países, inclusive com software de ponta vindo da Índia. É certo que precisamos de investimentos com retorno imediato e de curto prazo, mas enquanto enxergarmos como vantagens termos um foco exclusivo na aplicação, e na obtenção de tecnologias extrangeiras, estamos com uma visão curta.Precisamos de investimento forte em infraestrutura computacional, de hardware e software, com uma cadeia produtiva ampla e uma visão de médio e longo prazo para que o Paraná produza sua própria tecnologia e possa fornecer para outros estados e países. Isso envolve toda uma cadeia de produção para pesquisa e desenvolvimento em hardware e software, em pesquisas multidisciplinares que terão aplicação para o desenvolvimento de outras pesquisas aplicadas diretamente nos problemas do estado. Sem uma visão estraturante, certamente avançaremos, mas continuaremos no mesmo modelo de sempre: limitados pelas estruturas e soluções que outros nos fornecem.</t>
  </si>
  <si>
    <t>MICHELI DA ROCHA MACIEL</t>
  </si>
  <si>
    <t>ANALISTA</t>
  </si>
  <si>
    <t>MICHELI.MACIEL@UNICAMPO.COOP.BR</t>
  </si>
  <si>
    <t>074.559.569-32</t>
  </si>
  <si>
    <t>Desenvolver linhas de crédito voltadas ao avanço tecnológico e às inovações nas empresas e em outras organizações públicas e privadas no Estado do Paraná;;Conceder de subvenção financeira a projetos de PD&amp;I;;Desenvolver aptidões individuais para o empreendedorismo de alta densidade tecnológica nos estudantes das universidades públicas, desde a graduação;;Promover políticas setoriais de PD&amp;I por meio de ações orientadas para objetivos estratégicos;;Promover a simplificação de procedimentos para gestão de projetos de ciência, tecnologia e inovação.</t>
  </si>
  <si>
    <t>Desenvolver, implementar e manter um sistema de informações, comunicação e disseminação do conhecimento em ciência, tecnologia e inovação;;Garantir a ampliação, regularidade e perenidade dos financiamentos e investimentos em CT&amp;I;;Criar incentivos econômicos, financeiros, fiscais e outros para a inclusão de empresas em ambientes promotores de inovação;;Desenvolver o sistema de parques tecnológicos e ambientes de inovação do Estado;;Implementar e fortalecer os Centros de Excelência em áreas estratégicas para o Estado.</t>
  </si>
  <si>
    <t>Incentivar a participação em eventos de outros Estados e países para conhecimento de iniciativas e ações que podem ser replicadas;;Formar recursos humanos nas áreas de ciência, pesquisa, tecnologia e inovação, inclusive por meio de apoio às atividades de extensão.</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</si>
  <si>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t>
  </si>
  <si>
    <t>Estimular a constituição, a expansão e a internacionalização de redes temáticas e interdisciplinares de pesquisa;;Fomentar à cooperação entre empresas, governo e instituições de ciência e tecnologia, em caráter regional, nacional e internacional;;Treinamento de gestores para sensibilização da importância das ações de internacionalização, de pesquisa aplicada, de relacionamento com o setor empresarial e governo;;Possibilitar gestores e pesquisadores vivenciar novas experiências de interação e desenvolvimento, apropriando-se de visões mais amplas e sem fronteiras, para melhores tomadas de decisão em investimentos futuros em suas organizações;;Ampliação da cooperação internacional com ênfase nas áreas estratégicas para o desenvolvimento do Estado do Paraná.</t>
  </si>
  <si>
    <t>Criar programas para apoiar a transformação de ideias em projetos bem sucedidos e sustentáveis;;Apoiar ao avanço tecnológico e às inovações nas empresas e outras organizações públicas e privadas no Estado do Paraná;;Estimular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t>
  </si>
  <si>
    <t>Eloisa Paula de Oliveira</t>
  </si>
  <si>
    <t>eloisapauladeoliveira@gmail.com</t>
  </si>
  <si>
    <t>016.863.549-67</t>
  </si>
  <si>
    <t>Desenvolver linhas de crédito voltadas ao avanço tecnológico e às inovações nas empresas e em outras organizações públicas e privadas no Estado do Paraná;;Desenvolver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</si>
  <si>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Treinamento de gestores para sensibilização da importância das ações de internacionalização, de pesquisa aplicada, de relacionamento com o setor empresarial e governo;;Possibilitar gestores e pesquisadores vivenciar novas experiências de interação e desenvolvimento, apropriando-se de visões mais amplas e sem fronteiras, para melhores tomadas de decisão em investimentos futuros em suas organizações;;Incentivar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internacionais;;Criar programa de bolsas de estudo no exterior para alunos e professores paranaenses;</t>
  </si>
  <si>
    <t>Bolsas de pesquisa</t>
  </si>
  <si>
    <t>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</si>
  <si>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Gestão de recursos financeiros</t>
  </si>
  <si>
    <t>Sandro Rogerio Lautenschlager</t>
  </si>
  <si>
    <t>srlager@uem.br</t>
  </si>
  <si>
    <t>014.624.599-78</t>
  </si>
  <si>
    <t>Facilitar os processos de compras nas Universidade Publicas para projetos de pesquisa e desenvolvimento tecnologico</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</si>
  <si>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Inovação&lt;/a&gt;;;Criar incentivos econômicos, financeiros, fiscais e outros para a inclusão de empresas em ambientes promotores de inovação;;Definir estratégias para estímulo da constituição, expansão e internacionalização de redes temáticas de pesquisa com trilhas para sua destinação econômica;;Apoiar as atividades de PD&amp;I e a inserção de pesquisadores nas empresas e no governo;;Facilitar a transferência de conhecimento por meio de ações que eliminem as barreiras existentes entre os diferentes atores nas esferas pública e privada, com consequente ampliação da divulgação e comunicação da PD&amp;I junto à sociedade;</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</si>
  <si>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PD&amp;I;;Incentivar a participação em eventos de outros Estados e países para conhecimento de iniciativas e ações que podem ser replicadas;</t>
  </si>
  <si>
    <t>Promover a sinergia territorial das ICTs com agentes privados e da sociedade civil para aprofundar a colaboração e coesão das ações em CT&amp;I em áreas estratégicas;;Desenvolver mecanismos de compras públicas, encomendas tecnológicas, concursos de CT&amp;I;</t>
  </si>
  <si>
    <t>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t>
  </si>
  <si>
    <t>Estimular a constituição, a expansão e a internacionalização de redes temáticas e interdisciplinares de pesquisa;;Induzir e fomentar a institucionalização e a consolidação de uma Cultura de Internacionalização no Sistema Estadual de Ensino Superior;;Fomentar à cooperação entre empresas, governo e instituições de ciência e tecnologia, em caráter regional, nacional e internacional;;Incentivar a aproximação do Sistema Estadual de CT&amp;I de sistemas internacionais de CT&amp;I;;Criação de novos modelos de interação internacional;</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</si>
  <si>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laboratórios;;Regulamentar licenças de pesquisadores públicos e docentes das universidades estaduais para constituir empresa ou colaborar com empresa cujos objetivos envolvam a aplicação de inovação;</t>
  </si>
  <si>
    <t>Criar programas para apoiar a transformação de ideias em projetos bem sucedidos e sustentáveis;;Conceder de subvenção financeira a projetos de PD&amp;I;;Desenvolver programas de fomento à inovação e ao empreendedorismo com foco na redução das desigualdades regionais e respeitadas as vocações das regiões paranaenses;;Utilizar o poder de compra do Estado para fomentar o empreendedorismo inovador e a inovação;</t>
  </si>
  <si>
    <t>Lançar prêmios tecnológicos para empresas sediadas no Estado;;Utilizar o poder de compra do Estado para estimular empresas inovadoras;</t>
  </si>
  <si>
    <t>Digitalizar serviços públicos visando o menor tempo para o atendimento e a melhoria da qualidade de vida dos cidadãos;</t>
  </si>
  <si>
    <t>Guaracy Silva</t>
  </si>
  <si>
    <t>Diretor de Novos Negócios</t>
  </si>
  <si>
    <t>guaracy.silva@unicesumar.edu.br</t>
  </si>
  <si>
    <t>183.335.488-57</t>
  </si>
  <si>
    <t>Ações como o edital da Ageuni podem e devem ser ampliadas.</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</si>
  <si>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internacional;;Atualizar a legislação para a garantia do compartilhamento de recursos humanos do Estado com empresas para realização de atividades de PD&amp;I;;Promover políticas setoriais de PD&amp;I por meio de ações orientadas para objetivos estratégicos;</t>
  </si>
  <si>
    <t>A simplificação e a desburocratização dos processos.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</si>
  <si>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Inovação&lt;/a&gt;;;Realizar ações de compliance e integridade entre os órgãos do Estado para a aplicação do Marco Legal de Ciência, Tecnologia e Inovação;;Criar incentivos econômicos, financeiros, fiscais e outros para a inclusão de empresas em ambientes promotores de inovação;</t>
  </si>
  <si>
    <t>Investimentos para ampliação da EPT</t>
  </si>
  <si>
    <t>Fomentar, manter e investir em equipamentos e infraestruturas necessários para liderar avanços científicos e tecnológicos de ponta;;Promover a sinergia territorial das ICTs com agentes privados e da sociedade civil para aprofundar a colaboração e coesão das ações em CT&amp;I em áreas estratégicas;;Virtualização da infraestrutura de CT&amp;I;;Construir programas e ações setoriais de digitalização adequados às características específicas no domínio da agropecuária, indústria, turismo e do comércio, tendo em conta a sustentabilidade ambiental.</t>
  </si>
  <si>
    <t>Contribuir para promoção, participação e apropriação do conhecimento científico, tecnológico e inovador pela população em geral;;Ampliar as oportunidades de inclusão social das parcelas mais vulneráveis da população paranaense por meio da CT&amp;I;;Financiar feiras de ciências nas escolas;;Apoiar ações para a formação de quadros para atuação em popularização e divulgação da CT&amp;I (técnico, gestão e pesquisa);;Apoiar ações para a realização de pesquisas sobre popularização e divulgação da CT&amp;I e de Ciência Cidadã a fim de fortalecer a área e subsidiar a tomada de decisão;</t>
  </si>
  <si>
    <t>Ampliar e fortalecer a internacionalização no ensino e pesquisa em CT&amp;I;;Estimular a constituição, a expansão e a internacionalização de redes temáticas e interdisciplinares de pesquisa;;Fomentar a utilização de práticas educacionais que estimulem a cultura da internacionalização do conhecimento, incorporando técnicas e práticas de excelência em todos os níveis de educação;;Gerar novos modelos de gestão, de ensino, de pesquisa, de inovação e de cooperação e interação que projetem e executem ações de internacionalização;</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</si>
  <si>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inovação;;Estruturar os Núcleos de Inovação Tecnológica/Agências de Inovação das IEES para atenderem as atribuições da</t>
  </si>
  <si>
    <t>Estimular a cultura empreendedora, em especial entre os jovens;;Apoiar ao avanço tecnológico e às inovações nas empresas e outras organizações públicas e privadas no Estado do Paraná;;Capacitação de recursos humanos para a inovação;;Fomentar o capital empreendedor em projetos de CT&amp;I no Paraná;;Expandir o empreendedorismo social de base inovadora, apoiando processos que gerem a inclusão de jovens, mulheres, negros, indígenas e LGBT+ no mercado no desenvolvimento de suas potencialidades;</t>
  </si>
  <si>
    <t>Identificar os sistemas informatizados e apresentar um diagnóstico sobre os processos e as soluções tecnológicas utilizadas pela administração direta e indireta;;Expandir a utilização de TICs na prestação de serviços públicos do Estado;;Aprimorar a oferta de bens e serviços à sociedade através da transformação digital;;Digitalizar serviços públicos visando o menor tempo para o atendimento e a melhoria da qualidade de vida dos cidadãos;</t>
  </si>
  <si>
    <t>Mitigar as diferenças regionais</t>
  </si>
  <si>
    <t>José Carlos Beckheuser</t>
  </si>
  <si>
    <t>Pr</t>
  </si>
  <si>
    <t>jcb@beckhauser.com.br</t>
  </si>
  <si>
    <t>184.418.749-72</t>
  </si>
  <si>
    <t>Integração plena entre Universidade e setor produtivo empresarial</t>
  </si>
  <si>
    <t>RICARDO CARVALHO LEME</t>
  </si>
  <si>
    <t>ricardo.leme@unioeste.br</t>
  </si>
  <si>
    <t>145.784.048-03</t>
  </si>
  <si>
    <t>Planejar a abertura de novos cursos de graduação no sistema estadual.</t>
  </si>
  <si>
    <t>Desenvolver, implementar e manter um sistema de informações, comunicação e disseminação do conhecimento em ciência, tecnologia e inovação;;Garantir a ampliação, regularidade e perenidade dos financiamentos e investimentos em CT&amp;I;;Estimular a implantação de laboratórios multiusuários;;Conectar pesquisadores, linhas de pesquisa, empresas, necessidades públicas e privadas no desenho de soluções inovadoras;;Ampliar a articulação e a cooperação institucional, nacional e internacional em matéria de CT&amp;I;</t>
  </si>
  <si>
    <t>Estimular intercâmbios nacionais e internacionais</t>
  </si>
  <si>
    <t>Promover a mobilidade internacional como parte integrante da carreira de profissionais de PD&amp;I;;Incentivar a participação em eventos de outros Estados e países para conhecimento de iniciativas e ações que podem ser replicadas;;Alinhar as políticas públicas de educação com as áreas estratégicas e os desafios estaduais e nacionais de CT&amp;I;;Inserir a educação básica no Sistema Estadual de CT&amp;I e considerar seus atores como operadores de CT&amp;I;;Formar recursos humanos nas áreas de ciência, pesquisa, tecnologia e inovação, inclusive por meio de apoio às atividades de extensão.</t>
  </si>
  <si>
    <t>Ampliar as oportunidades de inclusão social das parcelas mais vulneráveis da população paranaense por meio da CT&amp;I;;Desenvolver metodologias de ensino não formais;;Apoiar o fortalecimento de espaços de divulgação científica e de inovação como centros e museus de ciências, de inovação, planetários, herbários e afins;;Financiar feiras de ciências nas escolas;;Promover a interação entre a ciência, a cultura e a arte, com valorização dos aspectos humanísticos e da história da ciência;</t>
  </si>
  <si>
    <t>Ampliar e fortalecer a internacionalização no ensino e pesquisa em CT&amp;I;;Incentivar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internacionais;;Apoiar a produção científica paranaense indexada em publicações internacionais;;Criar programa de bolsas de estudo no exterior para alunos e professores paranaenses;</t>
  </si>
  <si>
    <t>Tornar as universidades paranaenses motores vitais da inovação;;Capacitar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</si>
  <si>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Estimular a cultura empreendedora, em especial entre os jovens;;Criar programas para apoiar a transformação de ideias em projetos bem sucedidos e sustentáveis;;Expandir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ambientais;;Criar programas de empreendedorismo inovador que diminuam as brechas sociais, territoriais e de gênero.</t>
  </si>
  <si>
    <t>Capacitação de recursos humanos para a transformação digital;;Revisar processos de trabalho no âmbito da administração direta e indireta do Estado visando à simplificação e desburocratização da ação pública;;Digitalizar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</si>
  <si>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JOÃO WILLIANN MADEIRA SOLIM</t>
  </si>
  <si>
    <t>executivo@softwarebymaringa.com.br</t>
  </si>
  <si>
    <t>781.536.119-68</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</si>
  <si>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internacional;;Promover políticas setoriais de PD&amp;I por meio de ações orientadas para objetivos estratégicos;;Criar um sistema digital que conecte recursos humanos, capacidade instalada, especialidades dos pesquisadores e Institutos de Pesquisas e Inovação às demandas sociais e de mercado;</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</si>
  <si>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Inovação;;Criar incentivos econômicos, financeiros, fiscais e outros para a inclusão de empresas em ambientes promotores de inovação;;Conectar pesquisadores, linhas de pesquisa, empresas, necessidades públicas e privadas no desenho de soluções inovadoras;</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</si>
  <si>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replicadas;;Formar recursos humanos nas áreas de ciência, pesquisa, tecnologia e inovação, inclusive por meio de apoio às atividades de extensão.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</si>
  <si>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universidades;;Financiar feiras de ciências nas escolas;;Estimular a participação de jovens, em especial meninas, em atividades de CT&amp;I;;Buscar parcerias internacionais para o desenvolvimento de atividades de CT&amp;I, troca de experiências e captação de recursos;</t>
  </si>
  <si>
    <t>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internacional;;Elaborar manuais, cartilhas e instrumentos similares para orientar as ações internacionais dos órgãos e das entidades da Administração Pública Estadual no que tange à celebração de protocolos, convênios e contratos internacionais;;Possibilitar gestores e pesquisadores vivenciar novas experiências de interação e desenvolvimento, apropriando-se de visões mais amplas e sem fronteiras, para melhores tomadas de decisão em investimentos futuros em suas organizações;;Apoiar de todas as formas admitidas a participação de pesquisadores paranaenses em redes de pesquisa internacionais;</t>
  </si>
  <si>
    <t>Conceder de subvenção financeira a projetos de PD&amp;I;;Utilizar o poder de compra do Estado para fomentar o empreendedorismo inovador e a inovação;;Atrair instrumentos de fomento e crédito para atividades que envolvam empreendedorismo inovador;;Impulsionar a inovação disruptiva e o empreendedorismo no campo digital para MPMEs, possibilitando que startups aproveitem as oportunidades do mercado regional e fortaleçam a competitividade paranaense nas áreas estratégicas;;Patrocinar políticas públicas que favorecem empreendimentos inovadores que gerem soluções para problemas ambientais;</t>
  </si>
  <si>
    <t>Adolfo Gustavo Serra Seca Neto</t>
  </si>
  <si>
    <t>adolfo@utfpr.edu.br</t>
  </si>
  <si>
    <t>889.351.324-20</t>
  </si>
  <si>
    <t>Conectar pesquisadores, linhas de pesquisa, empresas, necessidades públicas e privadas no desenho de soluções inovadoras;;Ampliar a articulação e a cooperação institucional, nacional e internacional em matéria de CT&amp;I;;Promover a implementação do Marco Legal de CT&amp;I;</t>
  </si>
  <si>
    <t>Virtualização da infraestrutura de CT&amp;I;;Desenvolver mecanismos de compras públicas, encomendas tecnológicas, concursos de CT&amp;I;</t>
  </si>
  <si>
    <t>Apoiar o fortalecimento de espaços de divulgação científica e de inovação como centros e museus de ciências, de inovação, planetários, herbários e afins;</t>
  </si>
  <si>
    <t>Apoiar o fortalecimento de podcasts de divulgação científica</t>
  </si>
  <si>
    <t>Ampliar e fortalecer a internacionalização no ensino e pesquisa em CT&amp;I;;Apoiar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inovação;;Atrair pesquisadores estrangeiros com programas de desenvolvimento conjunto;;Criar programa de bolsas de estudo no exterior para alunos e professores paranaenses;</t>
  </si>
  <si>
    <t>Mapeamento de oportunidades de mercado em outros países;</t>
  </si>
  <si>
    <t>Marcelo Alessandro Araújo</t>
  </si>
  <si>
    <t>maaraujo2@uem.br</t>
  </si>
  <si>
    <t>164.604.038-48</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</si>
  <si>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graduação;;Tratar com prioridade a pesquisa científica básica e aplicada, tendo em vista o bem público e o progresso da ciência, da tecnologia e da inovação e o desenvolvimento econômico e social sustentável do Estado;</t>
  </si>
  <si>
    <t>Fortalecer a cooperação com órgãos e entidades públicos e com entidade privadas, inclusive para o compartilhamento de recursos humanos especializados e capacidade instalada, para execução de projetos de PD&amp;I;;Realizar ações de compliance e integridade entre os órgãos do Estado para a aplicação do Marco Legal de Ciência, Tecnologia e Inovação;;Conectar pesquisadores, linhas de pesquisa, empresas, necessidades públicas e privadas no desenho de soluções inovadoras;;Apoiar as atividades de PD&amp;I e a inserção de pesquisadores nas empresas e no governo;;Harmonizar as práticas e a legislação relativas à CT&amp;I;</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</si>
  <si>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replicadas;;Formar recursos humanos nas áreas de ciência, pesquisa, tecnologia e inovação, inclusive por meio de apoio às atividades de extensão.</t>
  </si>
  <si>
    <t>Contribuir para promoção, participação e apropriação do conhecimento científico, tecnológico e inovador pela população em geral;;Apoiar o fortalecimento de espaços de divulgação científica e de inovação como centros e museus de ciências, de inovação, planetários, herbários e afins;;Financiar feiras de ciências nas escolas;;Estabelecer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t>
  </si>
  <si>
    <t>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t>
  </si>
  <si>
    <t>Conceder de subvenção financeira a projetos de PD&amp;I;;Capacitação de recursos humanos para a inovação;;Desenvolver programas de fomento à inovação e ao empreendedorismo com foco na redução das desigualdades regionais e respeitadas as vocações das regiões paranaenses;;Utilizar o poder de compra do Estado para fomentar o empreendedorismo inovador e a inovação;</t>
  </si>
  <si>
    <t>Expandir a utilização de TICs na prestação de serviços públicos do Estado;;Capacitação de recursos humanos para a transformação digital;;Digitalizar serviços públicos visando o menor tempo para o atendimento e a melhoria da qualidade de vida dos cidadãos;;Aumentar a capacidade estatal para a oferta digital de serviços públicos, assinaturas eletrônicas, governança digital, obtenção de documentos, entre outros;</t>
  </si>
  <si>
    <t>Claudia Heidemann de Santana</t>
  </si>
  <si>
    <t>Estudante de douturado</t>
  </si>
  <si>
    <t>pg55130@uem.br</t>
  </si>
  <si>
    <t>910.392.669-91</t>
  </si>
  <si>
    <t>Transferência de Tecnologia: Facilitar a transferência de tecnologia do setor acadêmico para o setor empresarial e estabelecer mecanismos que incentivem a aplicação prática de pesquisas acadêmicas</t>
  </si>
  <si>
    <t>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graduação;;Desenvolver nas escolas aptidões individuais para o empreendedorismo e para a pesquisa científica;;Criar programas para graduandos, mestrandos e doutorandos se capacitarem na proteção de suas pesquisas e oferta das mesmas para a solução de problemas locais, regionais, nacionais e internacionais;</t>
  </si>
  <si>
    <t>Educação para Inovação (Computação e IA):
Integrar a inovação e a educação empreendedora nos currículos escolares desde os níveis mais básicos.
Promover programas de conscientização sobre a importância da inovação e da ciência na sociedade.</t>
  </si>
  <si>
    <t>Estimular a implantação de laboratórios multiusuários;;Desenhar políticas públicas específicas para a atuação dos inventores independentes e a criação, absorção, difusão e transferência de tecnologia;;Desenvolver o sistema de parques tecnológicos e ambientes de inovação do Estado;;Promover a implementação do Marco Legal de CT&amp;I;</t>
  </si>
  <si>
    <t>Educação de Qualidade:
Investir em sistemas educacionais que forneçam educação de qualidade em todos os níveis, desde a educação básica até o ensino superior.
Desenvolver currículos que incorporem temas relacionados aos ODS, promovendo a conscientização desde cedo.</t>
  </si>
  <si>
    <t>Incentivar a participação em eventos de outros Estados e países para conhecimento de iniciativas e ações que podem ser replicadas;;Alinhar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t>
  </si>
  <si>
    <t>Garantir o acesso equitativo à educação, eliminando barreiras socioeconômicas e geográficas.;Apoiar programas de treinamento corporativo para melhorar as competências dos trabalhadores.</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</si>
  <si>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universidades;;Estimular a participação de jovens, em especial meninas, em atividades de CT&amp;I;;Buscar parcerias internacionais para o desenvolvimento de atividades de CT&amp;I, troca de experiências e captação de recursos;</t>
  </si>
  <si>
    <t>Ampliar e fortalecer a internacionalização no ensino e pesquisa em CT&amp;I;;Estimular a constituição, a expansão e a internacionalização de redes temáticas e interdisciplinares de pesquisa;;Apoiar de todas as formas admitidas a participação de pesquisadores paranaenses em redes de pesquisa internacionais;;Atrair pesquisadores estrangeiros com programas de desenvolvimento conjunto;;Criar programa de bolsas de estudo no exterior para alunos e professores paranaenses;</t>
  </si>
  <si>
    <t>Tornar as universidades paranaenses motores vitais da inovação;;Ofertar programas de licença empreendedora para estudantes e professores das universidades estaduais paranaenses;;Regulamentar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t>
  </si>
  <si>
    <t>Capacitação de recursos humanos para a inovação;;Atrair instrumentos de fomento e crédito para atividades que envolvam empreendedorismo inovador;;Expandir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</si>
  <si>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bolsas;;Elaborar programas de transformação digital para empresas;;Prever investimentos em pesquisa, desenvolvimento e inovação em contratos de concessão de serviços públicos e regulações setoriais.</t>
  </si>
  <si>
    <t>MARCOS ROBERTO KUHL</t>
  </si>
  <si>
    <t>mkuhl@unicentro.br</t>
  </si>
  <si>
    <t>697.986.309-63</t>
  </si>
  <si>
    <t xml:space="preserve">Investimento em Cursos de Graduação e Programas de Pós-graduação para que desenvolvam pesquisas neste sentido.
</t>
  </si>
  <si>
    <t>Apoiar a cooperação entre empresas, governo e instituições de ciência e tecnologia, em caráter regional, nacional e internacional;;Atualizar a legislação para a garantia do compartilhamento de recursos humanos do Estado com empresas para realização de atividades de PD&amp;I;;Tratar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</si>
  <si>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Investimento em Cursos de Graduação e Programas de Pós-graduação para expansão e consolidação do sistema.</t>
  </si>
  <si>
    <t>Estimular a implantação de laboratórios multiusuários;;Criar incentivos econômicos, financeiros, fiscais e outros para a inclusão de empresas em ambientes promotores de inovação;;Conectar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inovação;;Desenvolver o sistema de parques tecnológicos e ambientes de inovação do Estado;</t>
  </si>
  <si>
    <t>Investimento em Cursos de Graduação e Programas de Pós-graduação para formação de capital humano.</t>
  </si>
  <si>
    <t>Fomentar, manter e investir em equipamentos e infraestruturas necessários para liderar avanços científicos e tecnológicos de ponta;;Promover a sinergia territorial das ICTs com agentes privados e da sociedade civil para aprofundar a colaboração e coesão das ações em CT&amp;I em áreas estratégicas;;Desenvolver mecanismos de compras públicas, encomendas tecnológicas, concursos de CT&amp;I;;Construir programas e ações setoriais de digitalização adequados às características específicas no domínio da agropecuária, indústria, turismo e do comércio, tendo em conta a sustentabilidade ambiental.</t>
  </si>
  <si>
    <t>Apoiar ações para a formação de quadros para atuação em popularização e divulgação da CT&amp;I (técnico, gestão e pesquisa);;Promover a interação entre a ciência, a cultura e a arte, com valorização dos aspectos humanísticos e da história da ciência;;Apoiar o fortalecimento de meios de comunicação pública da ciência como portais, canais de vídeos, sites, jornais e projetos desenvolvidos no âmbito das ICTs.</t>
  </si>
  <si>
    <t>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internacionais;;Atrair pesquisadores estrangeiros com programas de desenvolvimento conjunto;;Criar programa de bolsas de estudo no exterior para alunos e professores paranaenses;;Ampliação da cooperação internacional com ênfase nas áreas estratégicas para o desenvolvimento do Estado do Paraná.</t>
  </si>
  <si>
    <t>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</si>
  <si>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Estimular a cultura empreendedora, em especial entre os jovens;;Capacitação de recursos humanos para a inovação;;Financiar incubadoras e aceleradoras em empresas com base tecnológica;;Estabelecer um conjunto de programas e ações escaláveis para adigitalização básica de MPMEs no Estado do Paraná;</t>
  </si>
  <si>
    <t>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empresas;;Promover ações de Apoio Direto à Inovação destinadas ao atendimento de prioridades estaduais de interesse estratégico;</t>
  </si>
  <si>
    <t>Desenvolver instrumentos de apoio à internacionalização de startups e MPMEs inovadoras, criando uma mentalidade global e facilitando acesso a outros mercados;;Utilizar TICs nos processos estatais de certificação e documentação para internacionalização dos negócios;</t>
  </si>
  <si>
    <t>Deborah Bernett</t>
  </si>
  <si>
    <t>Coordenadora Técnica Cientifica</t>
  </si>
  <si>
    <t>deborah@fundacaoaraucaria.org.br</t>
  </si>
  <si>
    <t>598.929.869-20</t>
  </si>
  <si>
    <t>A educação de base e o Ensino Superior são o alicerces para o desenvolvimento sustentável de uma nação. Investir na educação de qualidade, Objeto 4, na inovação e infraestrutura, Objetivo 9 e nas parcerias pelas Metas Objetivo 17 , considerando a Ciência, a Tecnologia e a Inovação - CT&amp;I, no cenário contemporâneo, como eixo fundamental para o desenvolvimento, o crescimento económico, a geração de emprego e renda e a democratização de oportunidades para o avanço da sociedade. Inserir nas ações de Estado o modelo de inovação da Hélice Tríplice nas relações universidade-indústria- governo, acrescentando como quarta hélice o "público baseado na mídia e na cultura" e a "sociedade civil" e a Quíntupla Hélice, com conceito ainda mais amplo e abrangente adicionando a perspectiva dos 'ambientes naturais da sociedade'. A Hélice Tríplice reconhece explicitamente a importância do ensino superior para a inovação. Com isso, balizar o indicador de "capital social" como estratégico para o desenvolvimento inclusivo e sustentável. sustentavel.https://proceeding.ciki.ufsc.br/index.php/ciki/article/view/191/68</t>
  </si>
  <si>
    <t>Apoiar as atividades de PD&amp;I e a inserção de pesquisadores nas empresas e no governo;;Atualizar a legislação para a garantia do compartilhamento de recursos humanos do Estado com empresas para realização de atividades de PD&amp;I;;Promover políticas setoriais de PD&amp;I por meio de ações orientadas para objetivos estratégicos;;Alinhar as instituições de PD&amp;I com a Política Estadual de CT&amp;I por intermédio de apoio de pesquisas orientadas à missão;;Tornar comum a utilização da capacidade técnico-científica instalada para a solução de problemas do Estado e da sociedade;</t>
  </si>
  <si>
    <t>Promover interação conhecimento e sociedade de modo a solucionar desafios da sociedade. Criar grupos temáticos e ações governamentais vinculados a Quíntupla Hélice.;Criar ações estratégicas para apoio as vocações regionais e as cadeias produtivas integradas ( bottom up) considerando conceitos de inovação social.;Oferecer infraestrutura e investimentos para programas de desenvolvimento específicos direcionados aos ODS.</t>
  </si>
  <si>
    <t xml:space="preserve">O Paraná detém excelente combinação de elementos para um território próspero em ciência, tecnologia &amp; inovação: sólido sistema de ensino, capital intelectual, infraestrutura de pesquisa, bem como um parque industrial arrojado para experimentos aplicados. Não obstante, historicamente, verifica-se a carência de ações desenhadas com foco nas demandas de desenvolvimento regional, capazes de potencializar ainda mais tal cenário no estado como um todo potencializando Ecossistemas e fortalecendo o Sistema Regional de Inovação. Fortalecer e avançar no Programa dos Novos Arranjos e Pesquisa e Inovação - NAPIS.
</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</si>
  <si>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PD&amp;I;;Apoiar as atividades de PD&amp;I e a inserção de pesquisadores nas empresas e no governo;;Facilitar a transferência de conhecimento por meio de ações que eliminem as barreiras existentes entre os diferentes atores nas esferas pública e privada, com consequente ampliação da divulgação e comunicação da PD&amp;I junto à sociedade;</t>
  </si>
  <si>
    <t>Fortalecer as ações interinstitucionais de governo e de Estado.;Disponibilizar para o governo os resultados obtidos com os investimentos de CT&amp;I.;Mensurar resultados e impactos dos investimentos de CT&amp;I, organizar, controlar e gerir.</t>
  </si>
  <si>
    <t>Estabelecer sistemas de contratações adequados para gestores de CT&amp;I com experiência e curriculum nacional na área que, visem contribuir com o Estado em diferentes instancias. Aplicar a inovação na gestão publica, e com isso romper barreiras para o avanço da gestão pública técnica, com agilidade e legalidade .</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</si>
  <si>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CT&amp;I;;Promover a abordagem mais consistente dos conteúdos de ciências, tecnologia, engenharia e matemática na formação em todos os níveis;</t>
  </si>
  <si>
    <t>Consolidar dados e informações por meio de agentes públicos especializados entre os entes de governo para criar diretivas de ações integradas e compartilhadas.</t>
  </si>
  <si>
    <t>Fomentar, manter e investir em equipamentos e infraestruturas necessários para liderar avanços científicos e tecnológicos de ponta;;Investir em espaços públicos inteligentes, coworkins, laboratórios de pesquisa, centros tecnológicos, redes wi-fi públicas de alta performance;;Virtualização da infraestrutura de CT&amp;I;;Construir programas e ações setoriais de digitalização adequados às características específicas no domínio da agropecuária, indústria, turismo e do comércio, tendo em conta a sustentabilidade ambiental.</t>
  </si>
  <si>
    <t>Alinhar estratégias de ações governamentais para investir de modo adequado e organizado nas area prioritárias do Estado para não fazer mais do mesmo.;Criar mapa estratégico de ações governamentais integradas á proposições, desafios e oportunidades do Estado, de modo participativo.</t>
  </si>
  <si>
    <t>Socializar a plataforma 2040, IAraucária, entre outras possíveis e disponíveis para integração, negócios e compartilhamento de ações entre os diferentes setores. Com incrementos se necessário.</t>
  </si>
  <si>
    <t>Contribuir para promoção, participação e apropriação do conhecimento científico, tecnológico e inovador pela população em geral;;Ampliar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universidades;;Desenvolver ações de comunicação pública da ciência e tecnologia com processos multimidiáticos e dialógicos com a população, incluindo audiências para além do público escolar;;Estabelecer parcerias em atividades de popularização e divulgação da CT&amp;I com órgãos públicos, entidades de CT&amp;I, empresas, universidades e instituições de pesquisa, entre outras;</t>
  </si>
  <si>
    <t>Fortalecer ações integradas de fomento em áreas prioritárias do Estado.</t>
  </si>
  <si>
    <t>Estabelecer parcerias funcionais com entes Internacionais afins. Institutos de Pesquisa e modelos estratégicos de gestão de CT&amp;I.</t>
  </si>
  <si>
    <t>Ampliar e fortalecer a internacionalização no ensino e pesquisa em CT&amp;I;;Gerar novos modelos de gestão, de ensino, de pesquisa, de inovação e de cooperação e interação que projetem e executem ações de internacionalização;;Incentivar a aproximação do Sistema Estadual de CT&amp;I de sistemas internacionais de CT&amp;I;;Incentivar a mobilidade de pesquisadores, colaboração física e virtual entre instituições paranaenses e internacionais, participação em organizações internacionais de pesquisa, desenvolvimento e inovação;;Ampliação da cooperação internacional com ênfase nas áreas estratégicas para o desenvolvimento do Estado do Paraná.</t>
  </si>
  <si>
    <t>Incentivar e apoiar ações estratégicas complementares para internacionalização.</t>
  </si>
  <si>
    <t xml:space="preserve">Nesse sentido, é preciso ajustar rotas, caminhos e direção, com base na melhoria contínua de processos e programas públicos que orientam importantes políticas públicas de desenvolvimento com orientação para o Resultado. Abaixo alguns pontos de destaque.
Os Programas em andamento; continuidade, atualização e ajustes;
Plano de Gestão Estratégica e governança;
Foco no Público-alvo;
Valorização dos Pesquisadores;
Controle econômico, financeiro e social; Transparência e Participação;
Modernização da Gestão com base na legalidade;
Práticas gerais e personalisadas de gestão e difusão da inovação;
Estabelecer e auxiliar nas diretrizes de indicadores de CT&amp;I para monitoramento e avaliação.
</t>
  </si>
  <si>
    <t>Discutir fundamentos clássicos e contemporâneos da teoria da Inovação, com avanços literários e metodológicos dos grandes pensadores da inovação e como a inovação e o empreendedorismo estão florescendo em todo no mundo de maneira sem precedentes, não apenas nos casos bem conhecidos da China, Korea e Índia, mas em todos os lugares do planeta, incluindo produtos, serviços, processos e tecnologia. Conhecer novos cases e estabelecer Politica Pública apropriada e especifica para o tema.</t>
  </si>
  <si>
    <t>Estimular a cultura empreendedora, em especial entre os jovens;;Criar programas para apoiar a transformação de ideias em projetos bem sucedidos e sustentáveis;;Capacitação de recursos humanos para a inovação;;Desenvolver programas de fomento à inovação e ao empreendedorismo com foco na redução das desigualdades regionais e respeitadas as vocações das regiões paranaenses;;Expandir o empreendedorismo social de base inovadora, apoiando processos que gerem a inclusão de jovens, mulheres, negros, indígenas e LGBT+ no mercado no desenvolvimento de suas potencialidades;</t>
  </si>
  <si>
    <t>Estabelecer diálogos sociais em diferentes territórios por meio de programas incentivadores e fomento à ações de empreendedorismo e negócios sócias.</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</si>
  <si>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bolsas;;Prever investimentos em pesquisa, desenvolvimento e inovação em contratos de concessão de serviços públicos e regulações setoriais.</t>
  </si>
  <si>
    <t>Atualizar e integrar dados e informações por meio da CELEPAR, TECPAR entre orgãos afins.</t>
  </si>
  <si>
    <t>Identificar os sistemas informatizados e apresentar um diagnóstico sobre os processos e as soluções tecnológicas utilizadas pela administração direta e indireta;;Expandir a utilização de TICs na prestação de serviços públicos do Estado;;Revisar processos de trabalho no âmbito da administração direta e indireta do Estado visando à simplificação e desburocratização da ação pública;;Aprimorar a oferta de bens e serviços à sociedade através da transformação digital;;Desenvolver um portal público com possibilidade de agendamentos para solicitação de documentos, solicitação de boletim escolar, delegacia virtual, antecedentes, obtenção de carteira de identidade, e acesso à programas sociais e de inclusão.</t>
  </si>
  <si>
    <t>Gerar acordos de cooperação específicos para o Estado do Paraná com órgãos de controle Federais que beneficiem a internacionalização das empresas paranaenses.</t>
  </si>
  <si>
    <t>Desenvolver instrumentos de apoio à internacionalização de startups e MPMEs inovadoras, criando uma mentalidade global e facilitando acesso a outros mercados;;Participação efetiva nas políticas nacionais de desenvolvimento econômico, científico, tecnológico e de inovação na implementação dos respectivos planos, programas e projetos de interesse estadual;;Mapeamento de oportunidades de mercado em outros países;</t>
  </si>
  <si>
    <t xml:space="preserve">A Inovação no setor público e as discussões sobre como avançar em estratégias inovadoras para aumentar a efetividade de governos e serviços públicos faz parte da Estratégia Federal de Desenvolvimento para o Brasil no período de 2020 a 2031, apresentada pelo governo federal em outubro de 2020, nesse cenário, são apresentados e definidos eixos prioritários (Econômico, Institucional, Infraestrutura, Ambiental e Social) e são traçadas diretrizes tendo como eixo central: “Elevar a renda e a qualidade de vida da população brasileira com redução das desigualdades sociais e regionais.” A partir dessa política, para sustentar esse progresso, os ministérios fizeram planos de ação com metas e objetivos que suportem a estratégia e consequentemente, as agências e as Fundações de apoio a CT&amp;I precisam elaborar planos de governança bem traçados e inovadores para atender e contribuir com o avanço da sociedade nesta direção. Aliar as áreas prioritárias do Estado com a Estratégia nacional e internacional de desenvolvimento com base nos ODS, monitorar e avaliar ações efetivas do Estado nesta direção. Criar grupo de trabalho.
</t>
  </si>
  <si>
    <t xml:space="preserve">Programas de Inovação apoiados em Políticas Públicas não se baseiam apenas no desenvolvimento de novos produtos e ou serviços, também ajudam a promover novos modelos de negócios pautados na relação governo sociedade, e oferecem fomento e apoio a novos serviços ligados a melhoria de processos para tornar mais fácil a vida das pessoas para enfrentamento dos desafios da humanidade. Mas acima de tudo, apoiada na pesquisa e na ciência, faz com que esses progressos cheguem a quem precisa e muitas vezes solucionem os desafios da sociedade contemporânea de modo mais eficiente. Identificar ações de CT&amp;I e socializar o avanço do conhecimento como ativo de desenvolvimento e criar instrumentos políticos, tecnológicos de gestão de processor no setor publico, são desafios iminentes neste momento profícuo da CT&amp;I no Estado do Paraná.
</t>
  </si>
  <si>
    <t>Gustavo Sanguino Dias</t>
  </si>
  <si>
    <t>Norte central</t>
  </si>
  <si>
    <t>gsdias@uem.br</t>
  </si>
  <si>
    <t>053.955.179-10</t>
  </si>
  <si>
    <t>Conceder de subvenção financeira a projetos de PD&amp;I;;Promover políticas setoriais de PD&amp;I por meio de ações orientadas para objetivos estratégicos;;Impulsionar a inovação disruptiva;;Criar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t>
  </si>
  <si>
    <t>Reduzir/facilitar a burocracia para execução de projetos financiados com dinheiro do estado, os processos de compras demandam muito tempo, o qual poderia estar sendo utilizado no desenvolvimento de CT&amp;I.
Utilizar as fundações de apoio na administração de todos os fomentos concedidos.</t>
  </si>
  <si>
    <t>Garantir a ampliação, regularidade e perenidade dos financiamentos e investimentos em CT&amp;I;;Utilizar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Inovação&lt;/a&gt;;;Estimular a implantação de laboratórios multiusuários;;Conectar pesquisadores, linhas de pesquisa, empresas, necessidades públicas e privadas no desenho de soluções inovadoras;;Apoiar as atividades de PD&amp;I e a inserção de pesquisadores nas empresas e no governo;</t>
  </si>
  <si>
    <t>Promover a mobilidade internacional como parte integrante da carreira de profissionais de PD&amp;I;;Realizar concursos de invenções e regulamentar o investimento de capital semente estatal como forma de apoio ao empreendedorismo inovador de alto impacto;;Alinhar as políticas públicas de educação com as áreas estratégicas e os desafios estaduais e nacionais de CT&amp;I;;Promover a abordagem mais consistente dos conteúdos de ciências, tecnologia, engenharia e matemática na formação em todos os níveis;;Formar recursos humanos nas áreas de ciência, pesquisa, tecnologia e inovação, inclusive por meio de apoio às atividades de extensão.</t>
  </si>
  <si>
    <t>Fomentar a mobilidade de pesquisadores entre as diferentes ICTs para melhor aproveitamento de equipamentos e infraestrutura instalados.</t>
  </si>
  <si>
    <t>Promover o acesso universal à internet.</t>
  </si>
  <si>
    <t>Ampliar as oportunidades de inclusão social das parcelas mais vulneráveis da população paranaense por meio da CT&amp;I;;Apoiar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escolar;;Estimular a realização de atividades de popularização e divulgação da CT&amp;I em ações de inclusão social para fins de redução das desigualdades;;Estimular a participação de jovens, em especial meninas, em atividades de CT&amp;I;</t>
  </si>
  <si>
    <t>Ampliar e fortalecer a internacionalização no ensino e pesquisa em CT&amp;I;;Fomentar, manter e investir em equipamentos e infraestruturas necessários para liderar avanços científicos e tecnológicos de ponta;;Incentivar a mobilidade de pesquisadores, colaboração física e virtual entre instituições paranaenses e internacionais, participação em organizações internacionais de pesquisa, desenvolvimento e inovação;;Atrair pesquisadores estrangeiros com programas de desenvolvimento conjunto;;Criar programa de bolsas de estudo no exterior para alunos e professores paranaenses;</t>
  </si>
  <si>
    <t>Capacitação de recursos humanos para a inovação;;Estimular e apoiar a constituição, consolidação e expansão de ambientes promotores de inovação nas suas dimensões ecossistemas de inovação e mecanismos de geração de empreendimentos;;Utilizar o poder de compra do Estado para fomentar o empreendedorismo inovador e a inovação;;Expandir o empreendedorismo social de base inovadora, apoiando processos que gerem a inclusão de jovens, mulheres, negros, indígenas e LGBT+ no mercado no desenvolvimento de suas potencialidades;;Criar programas de empreendedorismo inovador que diminuam as brechas sociais, territoriais e de gênero.</t>
  </si>
  <si>
    <t>Estimular a inserção de pesquisadores em empresas privadas, através de programas de concessão de bolsas;;Promover ações de Apoio Direto à Inovação destinadas ao atendimento de prioridades estaduais de interesse estratégico;;Utilizar a encomenda tecnológica como mecanismo de resolução de desafios da administração pública;;Utilizar o poder de compra do Estado para estimular empresas inovadoras;;Prever investimentos em pesquisa, desenvolvimento e inovação em contratos de concessão de serviços públicos e regulações setoriais.</t>
  </si>
  <si>
    <t>Desenvolver instrumentos de apoio à internacionalização de startups e MPMEs inovadoras, criando uma mentalidade global e facilitando acesso a outros mercados;;Auxiliar no processo de adequação dos negócios às necessidades e preferências internacionais;</t>
  </si>
  <si>
    <t>1 - Desenvolver uma cultura que reconheça o papel do conhecimento científico no desenvolvimento da economia, assim como no bem estar da população.
2 - Recuperar o interesse dos jovens na formação formal de base tecnológica.</t>
  </si>
  <si>
    <t>Flávio Clareth Colman</t>
  </si>
  <si>
    <t>Professor Adjunto nível A</t>
  </si>
  <si>
    <t>fccolman@uem.br</t>
  </si>
  <si>
    <t>045.651.889-45</t>
  </si>
  <si>
    <t>Editais para pesquisa científica no formato universal, divididos em novos pesquisadores e cientistas já consolidados com foco no desenvolvimento sustentável e projeto de novas tecnologias.</t>
  </si>
  <si>
    <t>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</si>
  <si>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Concessão de bolsas para a área de desenvolvimento tecnológico assim como a produtividade DT do CNPq. Prevendo uma separação entre dois grupos, recém doutores e pesquisadores consolidados.</t>
  </si>
  <si>
    <t>Desenvolver, implementar e manter um sistema de informações, comunicação e disseminação do conhecimento em ciência, tecnologia e inovação;;Garantir a ampliação, regularidade e perenidade dos financiamentos e investimentos em CT&amp;I;;Qualificar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inovação;;Apoiar as atividades de PD&amp;I e a inserção de pesquisadores nas empresas e no governo;</t>
  </si>
  <si>
    <t>I</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</si>
  <si>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CT&amp;I;;Ampliar, diversificar e consolidar a capacidade de pesquisa básica no Estado;;Formar recursos humanos nas áreas de ciência, pesquisa, tecnologia e inovação, inclusive por meio de apoio às atividades de extensão.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</si>
  <si>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universidades;;Financiar feiras de ciências nas escolas;;Estimular a realização de atividades de popularização e divulgação da CT&amp;I em ações de inclusão social para fins de redução das desigualdades;;Estimular a participação de jovens, em especial meninas, em atividades de CT&amp;I;</t>
  </si>
  <si>
    <t>Tornar as universidades paranaenses motores vitais da inovação;;Ofertar programas de licença empreendedora para estudantes e professores das universidades estaduais paranaenses;;Regulamentar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</si>
  <si>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Criar programas para apoiar a transformação de ideias em projetos bem sucedidos e sustentáveis;;Capacitação de recursos humanos para a inovação;;Atrair instrumentos de fomento e crédito para atividades que envolvam empreendedorismo inovador;;Atualizar e aperfeiçoar os instrumentos de fomento e crédito para atividades que envolvam o empreendedorismo inovador;;Financiar incubadoras e aceleradoras em empresas com base tecnológica;</t>
  </si>
  <si>
    <t>Conceder benefícios financeiros para iniciativas de inovação nas empresas, reembolsáveis e não reembolsáveis;;Promover ações de Apoio Direto à Inovação destinadas ao atendimento de prioridades estaduais de interesse estratégico;;Lançar prêmios tecnológicos para empresas sediadas no Estado;;Utilizar o poder de compra do Estado para estimular empresas inovadoras;</t>
  </si>
  <si>
    <t>Expandir a utilização de TICs na prestação de serviços públicos do Estado;;Capacitação de recursos humanos para a transformação digital;;Revisar processos de trabalho no âmbito da administração direta e indireta do Estado visando à simplificação e desburocratização da ação pública;;Aprimorar a oferta de bens e serviços à sociedade através da transformação digital;;Desenvolver um portal público com possibilidade de agendamentos para solicitação de documentos, solicitação de boletim escolar, delegacia virtual, antecedentes, obtenção de carteira de identidade, e acesso à programas sociais e de inclusão.</t>
  </si>
  <si>
    <t>Divulgação transparente do investimento e valorização dos pesquisadores com concessão de bolsas e auxílio para fomente de projetos inovadores.</t>
  </si>
  <si>
    <t>Vitor Koki da Costa Nogami</t>
  </si>
  <si>
    <t>vitor.nogami@uem.br</t>
  </si>
  <si>
    <t>066.516.839-00</t>
  </si>
  <si>
    <t xml:space="preserve">Microcrédito para MEI e MPE.
Incentivo às parcerias entre Universidades e Empresas.
</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</si>
  <si>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graduação;;Criar programas para graduandos, mestrandos e doutorandos se capacitarem na proteção de suas pesquisas e oferta das mesmas para a solução de problemas locais, regionais, nacionais e internacionais;</t>
  </si>
  <si>
    <t>Políticas para evitar o fechamento de empresas.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</si>
  <si>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Inovação&lt;/a&gt;;;Estimular a implantação de laboratórios multiusuários;;Criar incentivos econômicos, financeiros, fiscais e outros para a inclusão de empresas em ambientes promotores de inovação;;Conectar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inovação;;Facilitar a transferência de conhecimento por meio de ações que eliminem as barreiras existentes entre os diferentes atores nas esferas pública e privada, com consequente ampliação da divulgação e comunicação da PD&amp;I junto à sociedade;</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</si>
  <si>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impacto;;Alinhar as políticas públicas de educação com as áreas estratégicas e os desafios estaduais e nacionais de CT&amp;I;;Formar recursos humanos nas áreas de ciência, pesquisa, tecnologia e inovação, inclusive por meio de apoio às atividades de extensão.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</si>
  <si>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afins;;Estimular a realização de atividades de popularização e divulgação da CT&amp;I em ações de inclusão social para fins de redução das desigualdades;;Estimular a participação de grupos de áreas urbanas e periferias, áreas rurais, comunidades tradicionais, pessoas com deficiência, idosos, entre outros, em atividades de CT&amp;I;</t>
  </si>
  <si>
    <t>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internacional;;Apoiar a internacionalização de instituições públicas e privadas paranaenses que atuam na área de CT&amp;I;;Apoiar de todas as formas admitidas a participação de pesquisadores paranaenses em redes de pesquisa internacionais;;Criar programa de bolsas de estudo no exterior para alunos e professores paranaenses;</t>
  </si>
  <si>
    <t>Desburocratizar a atuação dos professores junto às empresas, sem deixar de cobrar que cumpram com suas obrigações dentro das IEES. Se cumprem, facilitar sua atuação junto à iniciativa privada.</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</si>
  <si>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estudantes;;Desenvolver um programa de doutores empreendedores, incentivando que doutorandos transformem ideias inovadoras em empreendimentos sustentáveis, de forma a levar conhecimento e tecnologias geradas nas universidades e centros de pesquisa para o mercado;</t>
  </si>
  <si>
    <t>Capacitação de recursos humanos para a inovação;;Desenvolver programas de fomento à inovação e ao empreendedorismo com foco na redução das desigualdades regionais e respeitadas as vocações das regiões paranaenses;;Financiar incubadoras e aceleradoras em empresas com base tecnológica;;Impulsionar a inovação disruptiva e o empreendedorismo no campo digital para MPMEs, possibilitando que startups aproveitem as oportunidades do mercado regional e fortaleçam a competitividade paranaense nas áreas estratégicas;;Expandir o empreendedorismo social de base inovadora, apoiando processos que gerem a inclusão de jovens, mulheres, negros, indígenas e LGBT+ no mercado no desenvolvimento de suas potencialidades;</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</si>
  <si>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empresarial;;Utilizar a encomenda tecnológica como mecanismo de resolução de desafios da administração pública;;Lançar prêmios tecnológicos para empresas sediadas no Estado;</t>
  </si>
  <si>
    <t>Identificar os sistemas informatizados e apresentar um diagnóstico sobre os processos e as soluções tecnológicas utilizadas pela administração direta e indireta;;Expandir a utilização de TICs na prestação de serviços públicos do Estado;;Revisar processos de trabalho no âmbito da administração direta e indireta do Estado visando à simplificação e desburocratização da ação pública;;Aumentar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</si>
  <si>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O discurso "criar uma ponte entre universidades e o mercado" é muito bonito e todo mundo gosta de falar. Porém, essa ponte é muito difícil de construir e de se manter, há barreiras de ambos os lados por diversos motivos. Construir essa ponte e sustentá-la é um grande desafio. As barreiras são legais, normativas, culturais, físicas, digitais, fiscais, financeiras, burocráticas e por aí vai. Para citar a principal, burocráticas-legais.</t>
  </si>
  <si>
    <t>Mariana Soletti Beckheuser</t>
  </si>
  <si>
    <t>mariana@beckhauser.com.br</t>
  </si>
  <si>
    <t>032.783.099-95</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</si>
  <si>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internacional;;Alinhar as instituições de PD&amp;I com a Política Estadual de CT&amp;I por intermédio de apoio de pesquisas orientadas à missão;;Criar um sistema digital que conecte recursos humanos, capacidade instalada, especialidades dos pesquisadores e Institutos de Pesquisas e Inovação às demandas sociais e de mercado;</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</si>
  <si>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inovação;;Facilitar a transferência de conhecimento por meio de ações que eliminem as barreiras existentes entre os diferentes atores nas esferas pública e privada, com consequente ampliação da divulgação e comunicação da PD&amp;I junto à sociedade;</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</si>
  <si>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CT&amp;I;;Formar recursos humanos nas áreas de ciência, pesquisa, tecnologia e inovação, inclusive por meio de apoio às atividades de extensão.</t>
  </si>
  <si>
    <t>Parcerias com rede Senai - laboratórios.</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</si>
  <si>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afins;;Estimular a participação de jovens, em especial meninas, em atividades de CT&amp;I;;Promover a interação entre a ciência, a cultura e a arte, com valorização dos aspectos humanísticos e da história da ciência;</t>
  </si>
  <si>
    <t>Aprender com tecnologias desenvolvidas fora e o que pode ser.trazido e adaptado para o estado. E também levar nossas tecnologias como referências para outros países, com destaque para tecnologias do agronegócio, em que o estado se destaca.</t>
  </si>
  <si>
    <t>Estimular a constituição, a expansão e a internacionalização de redes temáticas e interdisciplinares de pesquisa;;Fomentar a visibilidade da pesquisa e da produção de conhecimento e de inovação de pesquisadores paranaenses, seja por meio de publicações em revistas de impacto internacional e (ou) por meio da projeção e impacto nos rankings internacionais;;Elaborar manuais, cartilhas e instrumentos similares para orientar as ações internacionais dos órgãos e das entidades da Administração Pública Estadual no que tange à celebração de protocolos, convênios e contratos internacionais;;Possibilitar gestores e pesquisadores vivenciar novas experiências de interação e desenvolvimento, apropriando-se de visões mais amplas e sem fronteiras, para melhores tomadas de decisão em investimentos futuros em suas organizações;;Ampliação da cooperação internacional com ênfase nas áreas estratégicas para o desenvolvimento do Estado do Paraná.</t>
  </si>
  <si>
    <t>Repetir ações como o edital da Ageuni de 2023 fomentando o levantamento de demandas das empresas e instituições para direcionarem esforços das inteligências de pesquisa e estudo da nossa academia pública. E fomentar os órgãos públicos a trazerem demandas,.sobretudo com foco em benefícios sociais e ambientais.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</si>
  <si>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atores;;Estruturar os Núcleos de Inovação Tecnológica/Agências de Inovação das IEES para atenderem as atribuições da</t>
  </si>
  <si>
    <t>Criar hubs de inovação pública ou apoiar iniciativas privadas nesse sentido.
Levar a cultura de inovação para dentro das escolas públicas, promovendo atividades práticas de estímulo à criatividade, espaços maker, oficinas de solução de desafios - levando inclusive problemas reais do estado para que os alunos possam ajudar a gerar ideias e desenvolver projetos que possam resolver. O governo Chileno tem um exemplo muito interessante nesse sentido de um escritório público de inovação q congrega outros atores da.sociedade, principalmente estudantes, para esse tipo de ideação e criação de projetos com finalidade.de benefício público, sobretudo com geração de impacto sócio ambiental positivo.</t>
  </si>
  <si>
    <t>Estimular a cultura empreendedora, em especial entre os jovens;;Desenvolver programas de fomento à inovação e ao empreendedorismo com foco na redução das desigualdades regionais e respeitadas as vocações das regiões paranaenses;;Atualizar e aperfeiçoar os instrumentos de fomento e crédito para atividades que envolvam o empreendedorismo inovador;;Contribuir com o setor empresarial na melhoria da competitividade e na adoção de estratégias de desenvolvimento e adoção de tecnologias e processos inovadores;;Criar programas de empreendedorismo inovador que diminuam as brechas sociais, territoriais e de gênero.</t>
  </si>
  <si>
    <t>Respondido no 1</t>
  </si>
  <si>
    <t>Difundir o conceito de inovação e os ODS e sua importância para as empresas, mostrando o impacto econômico para.os negócios. Parceirizar com órgãos como FIEP e SEBRAE para unir forças na agenda de inovação e com outras organizações como o Pacto Global para ESG. Disseminar boas práticas de empresas que já praticam e os resultados obtidos para.o negócio/ dar visibilidade . Ser exemplo, investindo e fomentando o olhar de inovação com foco em melhorias dos serviços públicos e desburocratização através da tecnologia. Divulgar os ODS e essa agenda em evento, através da rede de educação, e meios de comunicação. Aproveitar as vocações de agro e turismo principalmente e ter como diretriz transformar o Paraná no estado exemplo e referência em inovação + sustentabilidade no país, com projeção internacional.</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</si>
  <si>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reembolsáveis;;Promover ações de Apoio Direto à Inovação destinadas ao atendimento de prioridades estaduais de interesse estratégico;;Utilizar a encomenda tecnológica como mecanismo de resolução de desafios da administração pública;;Regulamentar a concessão de bônus tecnológico;</t>
  </si>
  <si>
    <t>Desburocratização</t>
  </si>
  <si>
    <t>Expandir a utilização de TICs na prestação de serviços públicos do Estado;;Capacitação de recursos humanos para a transformação digital;;Revisar processos de trabalho no âmbito da administração direta e indireta do Estado visando à simplificação e desburocratização da ação pública;;Aprimorar a oferta de bens e serviços à sociedade através da transformação digital;;Digitalizar serviços públicos visando o menor tempo para o atendimento e a melhoria da qualidade de vida dos cidadãos;</t>
  </si>
  <si>
    <t>Criar canal de apoio e informações sobre outros países, dados de mercados, legislações, trâmites burocráticos / documentais...</t>
  </si>
  <si>
    <t>Auxiliar no processo de adequação dos negócios às necessidades e preferências internacionais;;Utilizar TICs nos processos estatais de certificação e documentação para internacionalização dos negócios;</t>
  </si>
  <si>
    <t>Respondido no eixo do empreendedorismo com sugestão de levar para a rede de educação pública.</t>
  </si>
  <si>
    <t>Conscientização de todos. E colocar o interesse da sociedade e o bem coletivo acima de qualquer interesse politico partidário ou particular. Dar o exemplo. Desburocratização. E mantendo iniciativas como a desta consulta pública. Parabéns!</t>
  </si>
  <si>
    <t>Marinete Camilo</t>
  </si>
  <si>
    <t>sudoeste</t>
  </si>
  <si>
    <t>Adminsitrativo</t>
  </si>
  <si>
    <t>marinete.camilo@kepha.com.br</t>
  </si>
  <si>
    <t>017.219.659-04</t>
  </si>
  <si>
    <t>editais fomento, bolsas pesquisadores</t>
  </si>
  <si>
    <t>Integração entre universidade/empresa/comunidade</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</si>
  <si>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t>
  </si>
  <si>
    <t>Incentivo cursos técnicos
Bolsas estágios ensino médio</t>
  </si>
  <si>
    <t>Qualificar de maneira continuada e valorizar os profissionais dedicados à gestão do Sistema Paranaense de CT&amp;I, inclusive os que atuam nos Núcleos de Inovação Tecnológica das ICTs públicas;;Inserir a educação básica no Sistema Estadual de CT&amp;I e considerar seus atores como operadores de CT&amp;I;</t>
  </si>
  <si>
    <t xml:space="preserve">Fomento a manutenção dos ambientes de inovação
</t>
  </si>
  <si>
    <t>Eventos de feira de ciencias</t>
  </si>
  <si>
    <t>Enfatizar ações e atividades que valorizem a criatividade, a experimentação, a interdisciplinaridade, a transdisciplinaridade e o empreendedorismo nas escolas e universidades;</t>
  </si>
  <si>
    <t>Programas de fomento e educação empreendedora na grade curricular</t>
  </si>
  <si>
    <t>Induzir e fomentar a institucionalização e a consolidação de uma Cultura de Internacionalização no Sistema Estadual de Ensino Superior;</t>
  </si>
  <si>
    <t>Programas de inovacao aberta</t>
  </si>
  <si>
    <t>fomento a criação de novas startups/ leis de incentivos, inclusao educação empreendedora nas escolas</t>
  </si>
  <si>
    <t>Estimular a cultura empreendedora, em especial entre os jovens;;Criar programas para apoiar a transformação de ideias em projetos bem sucedidos e sustentáveis;;Conceder de subvenção financeira a projetos de PD&amp;I;</t>
  </si>
  <si>
    <t>Incentivo fiscais</t>
  </si>
  <si>
    <t>Identificar os sistemas informatizados e apresentar um diagnóstico sobre os processos e as soluções tecnológicas utilizadas pela administração direta e indireta;;Digitalizar serviços públicos visando o menor tempo para o atendimento e a melhoria da qualidade de vida dos cidadãos;</t>
  </si>
  <si>
    <t>ALINE DAIANE DA CRUZ</t>
  </si>
  <si>
    <t>DIRETORA DE INOVAÇÃO</t>
  </si>
  <si>
    <t>designdesolucoescriativas@gmail.com</t>
  </si>
  <si>
    <t>047.622.299-03</t>
  </si>
  <si>
    <t>Conceder de subvenção financeira a projetos de PD&amp;I;;Desenvolver aptidões individuais para o empreendedorismo de alta densidade tecnológica nos estudantes das universidades públicas, desde a graduação;;Promover políticas setoriais de PD&amp;I por meio de ações orientadas para objetivos estratégicos;;Realizar uma gestão da CT&amp;I orientada à avaliação de resultados;;Tornar comum a utilização da capacidade técnico-científica instalada para a solução de problemas do Estado e da sociedade;</t>
  </si>
  <si>
    <t>Com vistas ao desenvolvimento regional e com base no ODS 17 (Parcerias e Meios de Implementação) incentivar ainda mais os mais diversos tipos de parcerias como instrumento de promoção da ciência, tecnologia e inovação.</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</si>
  <si>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Inovação;;Criar incentivos econômicos, financeiros, fiscais e outros para a inclusão de empresas em ambientes promotores de inovação;</t>
  </si>
  <si>
    <t>Ações vinculadas ODS 4 ( Educação de qualidade) que estimulem o desenvolvimento das soft skills/ habilidades comportamentais nos alunos como uma estratégia de formação de capital humano.</t>
  </si>
  <si>
    <t>Fortalecer a cooperação com órgãos e entidades públicos e com entidades privadas, inclusive para o compartilhamento de recursos humanos especializados e a capacidade instalada, para a execução de projetos de PD&amp;I;;Alinhar as políticas públicas de educação com as áreas estratégicas e os desafios estaduais e nacionais de CT&amp;I;;Inserir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</si>
  <si>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 xml:space="preserve">Investir em ações entre cidades para que agindo de forma cooperada, as cidades ofereçam e compartilhem de infraestrutura que gere condições para a realização das atividades de acordo com as necessidades de desenvolvimento de tecnologia e inovação. Atingindo o ODS 9 (Indústria, inovação e Infraestrutura).
</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</si>
  <si>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afins;;Estabelecer conexões interdisciplinares e pluriversidade de saberes;;Apoiar o fortalecimento de meios de comunicação pública da ciência como portais, canais de vídeos, sites, jornais e projetos desenvolvidos no âmbito das ICTs.</t>
  </si>
  <si>
    <t>Tendo como ponto de partida o ODS 8 (Trabalho descente e crescimento econômico), o Estado deve gerar condições dos pesquisadores paranaenses possam absorver as melhores práticas de ciência voltada a inovação e tecnologia aplicadas com êxito, em outras regiões do mundo.</t>
  </si>
  <si>
    <t>Ampliar e fortalecer a internacionalização no ensino e pesquisa em CT&amp;I;;Fomentar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internacional;;Treinamento de gestores para sensibilização da importância das ações de internacionalização, de pesquisa aplicada, de relacionamento com o setor empresarial e governo;;Criar programa de bolsas de estudo no exterior para alunos e professores paranaenses;</t>
  </si>
  <si>
    <t>Fomentar o relacionamento entre pesquisadores de universidades e ICTs do Estado com empresas através de projetos e programas para solução de problemas, transferência de tecnologia, compartilhamento de recursos humanos e de laboratórios;;Constituir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</si>
  <si>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 xml:space="preserve">A partir do ODS 11( Cidades e Comunidades Sustentáveis), investir na identificação de oportunidades de solução de problemas locais para que a comunidade, empresas e universidades possam propor ações apoiadas pelo governo estadual. 
</t>
  </si>
  <si>
    <t>Estimular a cultura empreendedora, em especial entre os jovens;;Criar programas para apoiar a transformação de ideias em projetos bem sucedidos e sustentáveis;;Apoiar ao avanço tecnológico e às inovações nas empresas e outras organizações públicas e privadas no Estado do Paraná;;Atualizar e aperfeiçoar os instrumentos de fomento e crédito para atividades que envolvam o empreendedorismo inovador;;Contribuir com o setor empresarial na melhoria da competitividade e na adoção de estratégias de desenvolvimento e adoção de tecnologias e processos inovadores;</t>
  </si>
  <si>
    <t>Incentivar o uso da Tecnologia e Inovação para aumentar a competitividade das empresas.</t>
  </si>
  <si>
    <t>Tendo como parâmetro o ODS 3 (Saúde e Bem-Estar), buscar alternativas de soluções tecnológicas e inovações que possam apoiar o setor de saúde do Estado e, com isso, melhorar processos de gestão e os serviços disponibilizados para população.</t>
  </si>
  <si>
    <t>Tendo como ponto focal o ODS 12 (Consumo e Produção Sustentáveis), é crucial para o Paraná apresentar os produtos e serviços paranaenses com atrativos e potenciais de mercado que garantam maior escala e penetração de mercado para empresas paranaenses.</t>
  </si>
  <si>
    <t>Promoção de Prêmios de Inovação que Promovam a visibilidade das Soluções Inovadoras Paranaenses</t>
  </si>
  <si>
    <t>Muitos municípios não se utilizam das legislações já existentes para realização de contratações tecnológicas como um mecanismo de otimização de processos dos municípios por resistência, mas sobretudo, por desconhecimento dos benefícios que tais possibilidades podem gerar para as cidades e para o Estado.</t>
  </si>
  <si>
    <t>ALEXANDRE ALMEIDA WEBBER</t>
  </si>
  <si>
    <t>REITOR</t>
  </si>
  <si>
    <t>alexandrewebber@yahoo.com.br</t>
  </si>
  <si>
    <t>941.238.109-34</t>
  </si>
  <si>
    <t>Criar parcerias entre universidades, empresas e centros de pesquisa para estimular a transferência de conhecimento e tecnologia.
Realizar investimentos em infraestrutura de pesquisa, laboratórios e centros de inovação.
Estimular a participação da sociedade civil, incluindo organizações não governamentais, no processo de pesquisa científica e tecnológica</t>
  </si>
  <si>
    <t xml:space="preserve">Estabelecer parcerias entre instituições de ensino, empresas e centros de pesquisa, para promover a transferência de tecnologia e conhecimento para o setor produtivo.
Fomentar a formação de profissionais qualificados em áreas estratégicas para o desenvolvimento sustentável, por meio da oferta de cursos e programas de capacitação.
</t>
  </si>
  <si>
    <t>Garantir a ampliação, regularidade e perenidade dos financiamentos e investimentos em CT&amp;I;;Utilizar as compras públicas como indutoras de inovação, a partir da capacitação dos agentes públicos no Marco Legal de Ciência, Tecnologia e Inovação;;Conectar pesquisadores, linhas de pesquisa, empresas, necessidades públicas e privadas no desenho de soluções inovadoras;;Facilitar a transferência de conhecimento por meio de ações que eliminem as barreiras existentes entre os diferentes atores nas esferas pública e privada, com consequente ampliação da divulgação e comunicação da PD&amp;I junto à sociedade;;Desenvolver o sistema de parques tecnológicos e ambientes de inovação do Estado;</t>
  </si>
  <si>
    <t xml:space="preserve">Estabelecer parcerias entre instituições de ensino, empresas e organizações da sociedade civil para promover a inserção dos estudantes no mercado de trabalho e facilitar a transição entre a formação acadêmica e a carreira profissional.
Desenvolver programas de capacitação e treinamento profissional, que atendam às demandas do mercado de trabalho e promovam habilidades relevantes para o desenvolvimento sustentável.
</t>
  </si>
  <si>
    <t>Promover a mobilidade internacional como parte integrante da carreira de profissionais de PD&amp;I;;Alinhar as políticas públicas de educação com as áreas estratégicas e os desafios estaduais e nacionais de CT&amp;I;;Formar recursos humanos nas áreas de ciência, pesquisa, tecnologia e inovação, inclusive por meio de apoio às atividades de extensão.</t>
  </si>
  <si>
    <t xml:space="preserve">Criar programas de incentivo à pesquisa científica e tecnológica em áreas estratégicas relacionadas aos ODS, como energia limpa, agricultura sustentável, saúde e educação.
Promover a cooperação internacional em CT&amp;I, por meio da celebração de acordos bilaterais e multilaterais, visando o intercâmbio de conhecimentos e experiências.
</t>
  </si>
  <si>
    <t xml:space="preserve">Criar redes de colaboração entre empresas, instituições de pesquisa e setor público, facilitando a troca de conhecimento e a transferência de tecnologia.
Realizar eventos, feiras e exposições para apresentar as inovações científicas e tecnológicas desenvolvidas no país, promovendo a interação entre pesquisadores, empresários e investidores.
</t>
  </si>
  <si>
    <t>Apoiar o fortalecimento de espaços de divulgação científica e de inovação como centros e museus de ciências, de inovação, planetários, herbários e afins;;Trazer para o Estado mostras itinerantes com assuntos pertinentes à popularização da CT&amp;I;;Estabelecer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t>
  </si>
  <si>
    <t xml:space="preserve">Estabelecer acordos de cooperação científica e tecnológica com outros países, visando a troca de conhecimento e experiências.
Promover a internacionalização da pesquisa científica e tecnológica, incentivando a publicação em revistas internacionais e a participação em conferências e congressos internacionais.
</t>
  </si>
  <si>
    <t>Ampliar e fortalecer a internacionalização no ensino e pesquisa em CT&amp;I;;Apoiar a internacionalização de instituições públicas e privadas paranaenses que atuam na área de CT&amp;I;;Apoiar a produção científica paranaense indexada em publicações internacionais;</t>
  </si>
  <si>
    <t xml:space="preserve">Estimular a criação de parcerias estratégicas entre universidades, institutos de pesquisa e empresas, por meio de convênios e acordos de cooperação.
Criar programas de estágio e bolsas de pesquisa que aproximem os estudantes das demandas e desafios do setor produtivo, incentivando a colaboração entre academia e empresas desde cedo.
</t>
  </si>
  <si>
    <t>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</si>
  <si>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 xml:space="preserve">Estabelecer parcerias entre empresas, universidades e institutos de pesquisa para fomentar a colaboração na geração de inovação.
</t>
  </si>
  <si>
    <t>Criar programas para apoiar a transformação de ideias em projetos bem sucedidos e sustentáveis;;Apoiar ao avanço tecnológico e às inovações nas empresas e outras organizações públicas e privadas no Estado do Paraná;;Desenvolver programas de fomento à inovação e ao empreendedorismo com foco na redução das desigualdades regionais e respeitadas as vocações das regiões paranaenses;</t>
  </si>
  <si>
    <t xml:space="preserve">Estabelecer parcerias entre empresas e instituições acadêmicas para promover a transferência de conhecimento e tecnologia.
Promover a capacitação e formação de profissionais qualificados em áreas relacionadas à inovação, por meio de programas educacionais e bolsas de estudo.
</t>
  </si>
  <si>
    <t xml:space="preserve">Estabelecer plataformas digitais integradas que facilitem a interação entre o Estado, as empresas e a sociedade, promovendo a transparência e agilidade nos processos.
Oferecer capacitação e treinamento em habilidades digitais para funcionários públicos e empreendedores, visando fortalecer a cultura digital no setor público e privado.
</t>
  </si>
  <si>
    <t>Capacitação de recursos humanos para a transformação digital;;Desenvolver um portal público com possibilidade de agendamentos para solicitação de documentos, solicitação de boletim escolar, delegacia virtual, antecedentes, obtenção de carteira de identidade, e acesso à programas sociais e de inclusão.</t>
  </si>
  <si>
    <t xml:space="preserve">Estabelecer acordos bilaterais e multilaterais que facilitem o comércio internacional de produtos e serviços inovadores.
Desenvolver programas de apoio à propriedade intelectual, protegendo as inovações das empresas e incentivando sua exploração comercial global.
Estabelecer parcerias público-privadas para promover a internacionalização de negócios inovadores, aproveitando recursos e conhecimentos de ambos os setores.
</t>
  </si>
  <si>
    <t xml:space="preserve">Estimular a educação empreendedora e o desenvolvimento de habilidades relacionadas à inovação desde a educação básica até o ensino superior.
Promover a colaboração entre empresas, academia e setor público, por meio de parcerias estratégicas e programas de pesquisa conjunta.
</t>
  </si>
  <si>
    <t>O governo do Paraná tem demonstrado um compromisso louvável com o desenvolvimento econômico acelerado por meio das descobertas científicas e valores de desenvolvimento social inclusivo e sustentabilidade. Suas iniciativas em investimentos em infraestrutura científica e tecnológica, além de programas de capacitação e incentivo à inovação, são dignas de elogio e contribuem para impulsionar a economia do estado de maneira sustentável e inclusiva.</t>
  </si>
  <si>
    <t>julio cesar paisani</t>
  </si>
  <si>
    <t>julio.paisani@unioeste.br</t>
  </si>
  <si>
    <t>654.244.849-72</t>
  </si>
  <si>
    <t>Ampliar a linha de fomento de PD&amp;I via Fundação Araucária do Paraná.</t>
  </si>
  <si>
    <t>Conceder de subvenção financeira a projetos de PD&amp;I;;Promover políticas setoriais de PD&amp;I por meio de ações orientadas para objetivos estratégicos;;Alinhar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</si>
  <si>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Garantir a ampliação, regularidade e perenidade dos financiamentos e investimentos em CT&amp;I;;Utilizar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Inovação&lt;/a&gt;;;Estimular a implantação de laboratórios multiusuários;;Ampliar a articulação e a cooperação institucional, nacional e internacional em matéria de CT&amp;I;</t>
  </si>
  <si>
    <t>JOSEANE RODRIGUES DA SILVA NOBRE</t>
  </si>
  <si>
    <t>PRÓ-REITORA RECURSOS HUMANOS</t>
  </si>
  <si>
    <t>joseane_rs@hotmail.com</t>
  </si>
  <si>
    <t>279.782.018-56</t>
  </si>
  <si>
    <t>Apoiar a cooperação entre empresas, governo e instituições de ciência e tecnologia, em caráter regional, nacional e internacional;;Atualizar a legislação para a garantia do compartilhamento de recursos humanos do Estado com empresas para realização de atividades de PD&amp;I;;Desenvolver aptidões individuais para o empreendedorismo de alta densidade tecnológica nos estudantes das universidades públicas, desde a graduação;;Tratar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</si>
  <si>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 xml:space="preserve">Investir em infraestrutura de pesquisa e laboratórios de ponta, para incentivar a inovação tecnológica e a geração de conhecimento.
Estabelecer parcerias entre instituições de ensino, empresas e centros de pesquisa, para promover a transferência de tecnologia e conhecimento para o setor produtivo.
Fomentar a formação de profissionais qualificados em áreas estratégicas para o desenvolvimento sustentável, por meio da oferta de cursos e programas de capacitação.
</t>
  </si>
  <si>
    <t>Conectar pesquisadores, linhas de pesquisa, empresas, necessidades públicas e privadas no desenho de soluções inovadoras;;Desenvolver o sistema de parques tecnológicos e ambientes de inovação do Estado;</t>
  </si>
  <si>
    <t xml:space="preserve">Estabelecer políticas de valorização dos profissionais da educação, incentivando sua formação contínua e oferecendo condições adequadas de trabalho.
</t>
  </si>
  <si>
    <t>Alinhar as políticas públicas de educação com as áreas estratégicas e os desafios estaduais e nacionais de CT&amp;I;;Inserir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</si>
  <si>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Desenvolver metodologias de ensino não formais;;Apoiar o fortalecimento de espaços de divulgação científica e de inovação como centros e museus de ciências, de inovação, planetários, herbários e afins;;Financiar feiras de ciências nas escolas;;Trazer para o Estado mostras itinerantes com assuntos pertinentes à popularização da CT&amp;I;</t>
  </si>
  <si>
    <t>Ampliar e fortalecer a internacionalização no ensino e pesquisa em CT&amp;I;;Fomentar a utilização de práticas educacionais que estimulem a cultura da internacionalização do conhecimento, incorporando técnicas e práticas de excelência em todos os níveis de educação;;Incentivar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internacionais;;Atrair pesquisadores estrangeiros com programas de desenvolvimento conjunto;</t>
  </si>
  <si>
    <t>Tornar as universidades paranaenses motores vitais da inovação;;Criar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</si>
  <si>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Capacitação de recursos humanos para a inovação;;Atrair instrumentos de fomento e crédito para atividades que envolvam empreendedorismo inovador;;Patrocinar políticas públicas que favorecem empreendimentos inovadores que gerem soluções para problemas ambientais;</t>
  </si>
  <si>
    <t>Qualificar profissionais especializados para atuarem na área de execução de projetos de inovação no ambiente empresarial;;Elaborar programas de transformação digital para empresas;;Prever investimentos em pesquisa, desenvolvimento e inovação em contratos de concessão de serviços públicos e regulações setoriais.</t>
  </si>
  <si>
    <t>Para que o Paraná tenha uma economia acelerada com base em descobertas científicas e valores de desenvolvimento social inclusivo e sustentabilidade, é necessário continuar investindo em infraestrutura científica e tecnológica, capacitar empreendedores e manter o incentivo à inovação como prioridade.</t>
  </si>
  <si>
    <t>Jean Sebastian Toillier</t>
  </si>
  <si>
    <t>jeantoillier7@gmail.com</t>
  </si>
  <si>
    <t>064.999.909-65</t>
  </si>
  <si>
    <t>Primeiramente é importante ter clara qual a visão de ciência e pesquisa científica que o estado tem. Aparentemente, ciência está intimamente ligada à inovação e às tecnologias, mas acredito que não seja apenas isso. Como que esse cenário se dará para os cursos de licenciatura e de ciências humanas que não necessariamente estão intimamente relacionados aos temas descritos acima?</t>
  </si>
  <si>
    <t>Desenhar políticas públicas específicas para a atuação dos inventores independentes e a criação, absorção, difusão e transferência de tecnologia;;Desenvolver o sistema de parques tecnológicos e ambientes de inovação do Estado;</t>
  </si>
  <si>
    <t>O estado precisa ter políticas públicas adequadas para a formação de futuros professores e não relacionar isso apenas a essa ideia de empreendedorismo e ambiente de negócios.</t>
  </si>
  <si>
    <t>Enquanto o estado não investir de modo adequado na educação básica será muito difícil obter êxito nessa questão. Se espera que tenhamos sujeitos inovadores, mas a própria escola se tornou um reduto de repetição de aulas engessadas e de baixa qualidade elaboradas pelo estado. Como incentivar que sujeitos criativos apareçam se o próprio docente está preso à burocracia de um sistema?</t>
  </si>
  <si>
    <t>Diego Jovino Luduvério</t>
  </si>
  <si>
    <t>Coordenador de Propriedade Intelectual</t>
  </si>
  <si>
    <t>aintecsec@uel.br</t>
  </si>
  <si>
    <t>412.504.308-60</t>
  </si>
  <si>
    <t>Ação de fortalecimento da Propriedade intelectual podem ampliar e amparar o desenvolvimento social, por meio de: Educação de Qualidade; Trabalho Decente e Crescimento Econômico; Indústria Inovação e Infraestrutura; Redução das Desigualdades e Cidades e Comunidades Sustentáveis. Esses pontos podem ser alcançados quando a P.I ser fortalecida por meio de programas de incentivo a sua produção, treinamentos de qualificação dos profissionais e rodadas de ensinos sobre a pesquisa e sua proteção.</t>
  </si>
  <si>
    <t>Conceder de subvenção financeira a projetos de PD&amp;I;;Atualizar a legislação para a garantia do compartilhamento de recursos humanos do Estado com empresas para realização de atividades de PD&amp;I;;Impulsionar a inovação disruptiva;;Criar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</si>
  <si>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Inovação&lt;/a&gt;;;Estimular a implantação de laboratórios multiusuários;;Estimular a inovação no setor público e privado, a constituição e a manutenção de parques, os arranjos Produtivos Locais (APLs), os polos e arranjos tecnológicos, os distritos industriais e os demais ambientes promotores da inovação;;Facilitar a transferência de conhecimento por meio de ações que eliminem as barreiras existentes entre os diferentes atores nas esferas pública e privada, com consequente ampliação da divulgação e comunicação da PD&amp;I junto à sociedade;</t>
  </si>
  <si>
    <t>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replicadas;;Promover a abordagem mais consistente dos conteúdos de ciências, tecnologia, engenharia e matemática na formação em todos os níveis;;Formar recursos humanos nas áreas de ciência, pesquisa, tecnologia e inovação, inclusive por meio de apoio às atividades de extensão.</t>
  </si>
  <si>
    <t>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afins;;Estimular a participação de grupos de áreas urbanas e periferias, áreas rurais, comunidades tradicionais, pessoas com deficiência, idosos, entre outros, em atividades de CT&amp;I;;Estabelecer parcerias em atividades de popularização e divulgação da CT&amp;I com órgãos públicos, entidades de CT&amp;I, empresas, universidades e instituições de pesquisa, entre outras;;Apoiar o fortalecimento de meios de comunicação pública da ciência como portais, canais de vídeos, sites, jornais e projetos desenvolvidos no âmbito das ICTs.</t>
  </si>
  <si>
    <t>Estimular a constituição, a expansão e a internacionalização de redes temáticas e interdisciplinares de pesquisa;;Fomentar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internacional;;Treinamento de gestores para sensibilização da importância das ações de internacionalização, de pesquisa aplicada, de relacionamento com o setor empresarial e governo;;Incentivar a mobilidade de pesquisadores, colaboração física e virtual entre instituições paranaenses e internacionais, participação em organizações internacionais de pesquisa, desenvolvimento e inovação;</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</si>
  <si>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laboratórios;;Aperfeiçoar as práticas relativas à proteção da propriedade intelectual, sua divulgação e conexão com o setor produtivo;;Capacitar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</si>
  <si>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Criar programas para apoiar a transformação de ideias em projetos bem sucedidos e sustentáveis;;Capacitação de recursos humanos para a inovação;;Desenvolver programas de fomento à inovação e ao empreendedorismo com foco na redução das desigualdades regionais e respeitadas as vocações das regiões paranaenses;;Financiar incubadoras e aceleradoras em empresas com base tecnológica;;Criar programas de empreendedorismo inovador que diminuam as brechas sociais, territoriais e de gênero.</t>
  </si>
  <si>
    <t>Conceder benefícios financeiros para iniciativas de inovação nas empresas, reembolsáveis e não reembolsáveis;;Qualificar profissionais especializados para atuarem na área de execução de projetos de inovação no ambiente empresarial;;Promover ações de Apoio Direto à Inovação destinadas ao atendimento de prioridades estaduais de interesse estratégico;;Lançar prêmios tecnológicos para empresas sediadas no Estado;;Prever investimentos em pesquisa, desenvolvimento e inovação em contratos de concessão de serviços públicos e regulações setoriais.</t>
  </si>
  <si>
    <t>Para que o Paraná alcance uma economia impulsionada por descobertas científicas e valores de desenvolvimento social inclusivo e sustentabilidade, é crucial enfrentar desafios como o investimento em Pesquisa e Desenvolvimento (P&amp;D), a promoção de uma educação de qualidade, o fortalecimento da infraestrutura tecnológica, a colaboração entre setores público e privado, o desenvolvimento sustentável, incentivos à inovação e empreendedorismo, a inclusão social e a promoção da cultura científica. Abordar esses desafios de maneira integrada pode criar um ambiente propício à inovação, equilibrando o crescimento econômico com preocupações sociais e ambientais.</t>
  </si>
  <si>
    <t>Ana Paula Aparecida Rocha</t>
  </si>
  <si>
    <t>Coordenadora de Transferencia de Tecnologia</t>
  </si>
  <si>
    <t>anapaula.rocha.adv99401@gmail.com</t>
  </si>
  <si>
    <t>087.946.546-89</t>
  </si>
  <si>
    <t>Incentivos fiscais e subsídios: Oferecendo incentivos financeiros, como redução de impostos ou subsídios, para empresas que investem em PD&amp;I transferidos para ODS.
Parcerias público-privadas: Promovendo parcerias entre instituições públicas de pesquisa, universidades e empresas para colaborações em projetos de PD&amp;I que visem alcançar os ODS.
Fomento à educação em ciência e tecnologia: Investindo em programas educacionais que promovam o interesse e a capacitação em ciência e tecnologia desde os níveis mais básicos de ensino.
Regulamentação e incentivos para a inovação social: Estabelecer políticas que incentivam a inovação externa para resolver desafios sociais, alinhando-as aos ODS.
Acesso equitativo à pesquisa: Garantindo que os resultados da pesquisa sejam acessíveis a todos, promovendo a difusão aberta de conhecimento e tecnologia.
Estímulo a ecossistemas de inovação: Criando ambientes propícios à inovação, como parques tecnológicos, incubadoras e aceleradores, para contribuir para a colaboração entre empresas</t>
  </si>
  <si>
    <t>Facilitar o acesso a recursos e infraestrutura: Disponibilizar laboratórios, equipamentos e recursos para pesquisa e desenvolvimento, especialmente para pequenas e médias empresas, pode contribuir para a inovação.
Estímulo à transferência de tecnologia: Criando mecanismos que facilitem a transferência de tecnologia desenvolvida em instituições de pesquisa para o setor empresarial, incentivando parcerias e licenciamento de tecnologias.</t>
  </si>
  <si>
    <t>Garantir a ampliação, regularidade e perenidade dos financiamentos e investimentos em CT&amp;I;;Regulamentar as modalidades de fomento previstas na &lt;a href="https://www.legislacao.pr.gov.br/legislacao/pesquisarAto.do?action=exibir&amp;codAto=246931&amp;indice=1&amp;totalRegistros=1&amp;dt=4.3.2023.12.38.45.717" target="_blank"&gt;Lei de Inovação&lt;/a&gt;;;Criar incentivos econômicos, financeiros, fiscais e outros para a inclusão de empresas em ambientes promotores de inovação;;Apoiar as atividades de PD&amp;I e a inserção de pesquisadores nas empresas e no governo;;Harmonizar as práticas e a legislação relativas à CT&amp;I;</t>
  </si>
  <si>
    <t>Programas educacionais transferidos aos ODS: Desenvolvendo currículos educacionais a partir dos níveis mais básicos que enfatizem habilidades fáceis para abordar desafios sociais e ambientais, promovendo a consciência dos ODS.
Incentivar a formação interdisciplinar: Estimulando a formação de equipes multidisciplinares nas universidades e ambientes de pesquisa para abordar problemas complexos, abrangendo áreas como ciência, tecnologia, engenharia, artes e matemática (STEAM).</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</si>
  <si>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PD&amp;I;;Constituir a competência de gestão de projetos de CT&amp;I no âmbito do funcionalismo público estadual, nas empresas, agências de fomento e fundações de amparo;;Inserir a educação básica no Sistema Estadual de CT&amp;I e considerar seus atores como operadores de CT&amp;I;;Ampliar, diversificar e consolidar a capacidade de pesquisa básica no Estado;</t>
  </si>
  <si>
    <t>Acesso à Internet e infraestrutura digital: Investindo na expansão da infraestrutura de internet de alta velocidade em áreas urbanas e rurais para promover a inclusão digital. Isso possibilita a participação equitativa na economia digital e na sociedade do conhecimento.
Parcerias público-privadas em inovação digital: Estimulando parcerias entre o setor público, empresas e instituições de pesquisa para soluções inovações digitais que abordem desafios sociais, como saúde, educação e sustentabilidade ambiental.</t>
  </si>
  <si>
    <t>Programas de educação em ciências: Desenvolvendo programas educacionais que tornem a ciência e a tecnologia acessíveis e atrativas desde as escolas primárias até o ensino superior, focando na relevância prática para a vida cotidiana e no entendimento dos problemas sociais e ambientais.
Eventos de divulgação científica: Promovendo feiras, exposições, palestras e workshops que apresentem os avanços científicos e tecnológicos de forma acessível ao público em geral, despertando interesse e conscientização sobre questões atuais.</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</si>
  <si>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ciências;;Financiar feiras de ciências nas escolas;;Estimular a participação de grupos de áreas urbanas e periferias, áreas rurais, comunidades tradicionais, pessoas com deficiência, idosos, entre outros, em atividades de CT&amp;I;;Estabelecer parcerias em atividades de popularização e divulgação da CT&amp;I com órgãos públicos, entidades de CT&amp;I, empresas, universidades e instituições de pesquisa, entre outras;</t>
  </si>
  <si>
    <t>Captação de investimento estrangeiro em inovação: Atraindo investimentos estrangeiros para projetos de inovação, pesquisa e desenvolvimento no Estado, estimulando o crescimento econômico e a geração de empregos.
Transferência de tecnologia e boas práticas: Promovendo a transferência de tecnologias e boas práticas internacionais que possam ser adaptadas e aplicadas localmente para resolver desafios sociais e ambientais.</t>
  </si>
  <si>
    <t>Ampliar e fortalecer a internacionalização no ensino e pesquisa em CT&amp;I;;Incentivar a aproximação do Sistema Estadual de CT&amp;I de sistemas internacionais de CT&amp;I;;Criação de novos modelos de interação internacional;;Apoiar a internacionalização de instituições públicas e privadas paranaenses que atuam na área de CT&amp;I;;Criar programa de bolsas de estudo no exterior para alunos e professores paranaenses;</t>
  </si>
  <si>
    <t>Incentivo à colaboração em projetos de PD&amp;I: Estabelecendo programas de incentivo financeiro para parcerias entre universidades, centros de pesquisa e empresas em desenvolvimento soluções inovadoras alinhadas aos ODS.
Criação de polos de inovação e empreendedorismo: Promovendo a criação de ambientes propícios à inovação, como parques tecnológicos, incubadoras e aceleradoras, onde acadêmicos, empreendedores e empresas possam interagir, compartilhar recursos e desenvolver projetos conjuntos.</t>
  </si>
  <si>
    <t>Apoiar e incentivar a integração dos inventores independentes às atividades das ICTs e aos istema produtivo estadual;;Constituir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</si>
  <si>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Fomento à educação empreendedora: Introduzindo programas educacionais desde o ensino fundamental até o ensino superior que promovam habilidades empreendedoras, estimulando a inovação e a busca por soluções sustentáveis.
Incentivos fiscais e financeiros: Criando políticas de incentivo, como redução de impostos ou linhas de crédito especiais, para empresas que desenvolvem projetos inovadores para o desenvolvimento sustentável.</t>
  </si>
  <si>
    <t>Conceder de subvenção financeira a projetos de PD&amp;I;;Capacitação de recursos humanos para a inovação;;Utilizar o poder de compra do Estado para fomentar o empreendedorismo inovador e a inovação;;Expandir o empreendedorismo social de base inovadora, apoiando processos que gerem a inclusão de jovens, mulheres, negros, indígenas e LGBT+ no mercado no desenvolvimento de suas potencialidades;;Criar programas de empreendedorismo inovador que diminuam as brechas sociais, territoriais e de gênero.</t>
  </si>
  <si>
    <t>Assistência técnica e capacitação: fornecendo suporte técnico, consultoria e programas de capacitação para empresas implementarem processos de inovação, melhoria de produtos e serviços, e adotarem tecnologias mais sustentáveis.
Criação de laboratórios e centros de inovação: Estabelecendo laboratórios de pesquisa acessíveis às empresas para testes, experimentação e desenvolvimento de novos produtos ou tecnologias inovadoras.
Estímulo à parceria entre empresas e centros de pesquisa: Promovendo a colaboração entre empresas e instituições de pesquisa para desenvolver soluções inovadoras que abordem desafios sociais e ambientais.</t>
  </si>
  <si>
    <t>Acesso digital aos serviços públicos: Desenvolvendo plataformas online para facilitar o acesso dos cidadãos aos serviços públicos essenciais, garantindo inclusão e redução de desigualdades no acesso à educação, saúde, segurança e outros serviços.
Estímulo à inovação tecnológica: Incentivando a adoção de tecnologias emergentes, como inteligência artificial, blockchain e Internet das Coisas (IoT), para aprimorar processos governamentais e melhorar a eficiência na prestação de serviços.
Promoção da educação digital: Desenvolvendo programas de capacitação em competências digitais para diferentes faixas etárias e grupos sociais, preparando a população para a era digital e ampliando oportunidades de emprego.</t>
  </si>
  <si>
    <t>Promoção da internacionalização: Estimulando a participação de empresas em feiras, eventos internacionais, missões comerciais e rodadas de negócios, facilitando a divulgação e comercialização de produtos inovadores para novos mercados.
Rede de contatos e parcerias estratégicas: Facilitando a criação de redes de contatos entre empresas locais e internacionais, promovendo parcerias estratégicas, joint ventures e colaborações que impulsionem a inovação e a competitividade.</t>
  </si>
  <si>
    <t>Incentivo à interdisciplinaridade: Promovendo a colaboração entre diferentes áreas do conhecimento, estimulando a interdisciplinaridade em escolas, universidades e ambientes de trabalho, promovendo a geração de soluções mais abrangentes e inovadoras para os desafios sociais.
Criação de ambientes propícios à inovação: Estabelecendo espaços de coworking, laboratórios de criatividade e inovação, incentivando a troca de ideias entre profissionais de diferentes áreas e o desenvolvimento de projetos inovadores.</t>
  </si>
  <si>
    <t>Conexão entre pesquisa e aplicação: Muitas vezes, há um descompasso entre as descobertas científicas e sua aplicação prática na indústria ou em soluções para desafios sociais. Integrar mais eficazmente os resultados da pesquisa com as necessidades práticas do mercado e da sociedade é crucial.</t>
  </si>
  <si>
    <t>Admilton Gonçalves de Oliveira</t>
  </si>
  <si>
    <t>Docente/assessor científico da AINTEC</t>
  </si>
  <si>
    <t>admilton@uel.br</t>
  </si>
  <si>
    <t>041.695.239-97</t>
  </si>
  <si>
    <t>Conceder de subvenção financeira a projetos de PD&amp;I;;Apoiar a cooperação entre empresas, governo e instituições de ciência e tecnologia, em caráter regional, nacional e internacional;;Apoiar as atividades de PD&amp;I e a inserção de pesquisadores nas empresas e no governo;;Atualizar a legislação para a garantia do compartilhamento de recursos humanos do Estado com empresas para realização de atividades de PD&amp;I;;Tratar com prioridade a pesquisa científica básica e aplicada, tendo em vista o bem público e o progresso da ciência, da tecnologia e da inovação e o desenvolvimento econômico e social sustentável do Estado;</t>
  </si>
  <si>
    <t>Orientar os setores de PJUs das universidades. O cenário atual das PJUs vão na contra mão do que observamos de ações do governo e das politicas de inovação. Esse movimento desestimula docentes e estudantes em continuar atuando em PDI.</t>
  </si>
  <si>
    <t>Integrar o sistema de CT&amp;I com as IEs e os NITs. Desburocratizar o si tema de compras para projetos de desenvolvimento tecnológico e inovação. B=Não é possível fazer inovação onde a compra demora mais de 1 ano ou não seja possível escolher os produtos para melhor desenvolvimento da inovação</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</si>
  <si>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t>
  </si>
  <si>
    <t>Desburocratizar o sistema de compras para projetos de desenvolvimento tecnológico e inovação. B=Não é possível fazer inovação onde a compra demora mais de 1 ano ou não seja possível escolher os produtos para melhor desenvolvimento da inovação</t>
  </si>
  <si>
    <t>Manejar novos instrumentos jurídicos de contratação contidos no Marco Legal de Ciência, Tecnologia e Inovação;;Promover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amparo;;Formar recursos humanos nas áreas de ciência, pesquisa, tecnologia e inovação, inclusive por meio de apoio às atividades de extensão.</t>
  </si>
  <si>
    <t>Estimular a participação de jovens, em especial meninas, em atividades de CT&amp;I;;Apoiar ações para a formação de quadros para atuação em popularização e divulgação da CT&amp;I (técnico, gestão e pesquisa);;Estabelecer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recursos;;Apoiar o fortalecimento de meios de comunicação pública da ciência como portais, canais de vídeos, sites, jornais e projetos desenvolvidos no âmbito das ICTs.</t>
  </si>
  <si>
    <t>Ampliar e fortalecer a internacionalização no ensino e pesquisa em CT&amp;I;;Estimular a constituição, a expansão e a internacionalização de redes temáticas e interdisciplinares de pesquisa;;Fomentar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internacional;;Apoiar a internacionalização de instituições públicas e privadas paranaenses que atuam na área de CT&amp;I;</t>
  </si>
  <si>
    <t>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</si>
  <si>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Conceder de subvenção financeira a projetos de PD&amp;I;;Capacitação de recursos humanos para a inovação;;Utilizar o poder de compra do Estado para fomentar o empreendedorismo inovador e a inovação;;Financiar incubadoras e aceleradoras em empresas com base tecnológica;;Estabelecer um conjunto de programas e ações escaláveis para adigitalização básica de MPMEs no Estado do Paraná;</t>
  </si>
  <si>
    <t>Melhorar o sistema de compras, desburocratizando e facilitando aquisições de produtos por demanda. Orientar PJU para melhor entendimento do CT&amp;I</t>
  </si>
  <si>
    <t>Os maiores gargalos estão nas compras, sistema burocratizado e impossível de realizar inovação descentralizada e por demanda e no sistema jurídico das universidades, entendimento diversos sobre inovação, empreendedorismo e relação publico privada. Deve haver uma forma de orientação para um entendimento comum e pró desenvolvimento.</t>
  </si>
  <si>
    <t>Julyerme Matheus Tonin</t>
  </si>
  <si>
    <t>jmtonin@uem.br</t>
  </si>
  <si>
    <t>923.213.561-20</t>
  </si>
  <si>
    <t>Alocar recursos para financiar programas de pesquisa e desenvolvimento, Facilitar parcerias entre instituições de pesquisa, empresas, associações ou institutos; Oferecer incentivos fiscais e subsídios para empresas que realizarem projetos de prestação de serviço em conjunto com universidades, em prol do desenvolvimento de tecnologias sustentáveis; destinar uma linha de recursos específica para que as universidades possam criar Núcleos de Desenvolvimento Sustentável, ou seja, criar uma estrutura que possa incentivar o desenvolvimento de projetos de pesquisa, ensino, extensão e prestação de serviços que cumpram os ODS e recebam algum tipo de certificação de que os objetivos foram cumpridos; Criar mecanismos para que recursos oriundos de multas ou taxas sejam direcionados para apoiar projetos que contribuam com os ODS.</t>
  </si>
  <si>
    <t>Atualizar a legislação para a garantia do compartilhamento de recursos humanos do Estado com empresas para realização de atividades de PD&amp;I;;Desenvolver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internacionais;;Criar um sistema digital que conecte recursos humanos, capacidade instalada, especialidades dos pesquisadores e Institutos de Pesquisas e Inovação às demandas sociais e de mercado;</t>
  </si>
  <si>
    <t>Facilitar parcerias entre instituições de pesquisa, empresas, associações ou institutos; Oferecer incentivos fiscais e subsídios para empresas que realizarem projetos de prestação de serviço em conjunto com universidades</t>
  </si>
  <si>
    <t>Fortalecer a cooperação com órgãos e entidades públicos e com entidade privadas, inclusive para o compartilhamento de recursos humanos especializados e capacidade instalada, para execução de projetos de PD&amp;I;;Estimular a implantação de laboratórios multiusuários;;Definir estratégias para estímulo da constituição, expansão e internacionalização de redes temáticas de pesquisa com trilhas para sua destinação econômica;;Estimular a inovação no setor público e privado, a constituição e a manutenção de parques, os arranjos Produtivos Locais (APLs), os polos e arranjos tecnológicos, os distritos industriais e os demais ambientes promotores da inovação;;Ampliar a articulação e a cooperação institucional, nacional e internacional em matéria de CT&amp;I;</t>
  </si>
  <si>
    <t>Incentivar a participação de mulheres na Ciência e Tecnologia;Priorizar o financiamento e apoio à pesquisa em energias renováveis e tecnologias sustentáveis;Implementar programas de capacitação sobre "Empreendedorismo Tecnológico</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</si>
  <si>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CT&amp;I;;Formar recursos humanos nas áreas de ciência, pesquisa, tecnologia e inovação, inclusive por meio de apoio às atividades de extensão.</t>
  </si>
  <si>
    <t>Destinar recursos para que as Universidades e centros de ensino criem estrutura de monitoramento e avaliação do impacto social dos projetos e iniciativas alinhas aos princípios de desenvolvimento sustentável</t>
  </si>
  <si>
    <t>Enfatizar ações e atividades que valorizem a criatividade, a experimentação, a interdisciplinaridade, a transdisciplinaridade e o empreendedorismo nas escolas e universidades;;Desenvolver ações de comunicação pública da ciência e tecnologia com processos multimidiáticos e dialógicos com a população, incluindo audiências para além do público escolar;;Apoiar ações para a formação de quadros para atuação em popularização e divulgação da CT&amp;I (técnico, gestão e pesquisa);;Buscar parcerias internacionais para o desenvolvimento de atividades de CT&amp;I, troca de experiências e captação de recursos;</t>
  </si>
  <si>
    <t>Gerar novos modelos de gestão, de ensino, de pesquisa, de inovação e de cooperação e interação que projetem e executem ações de internacionalização;;Incentivar a mobilidade de pesquisadores, colaboração física e virtual entre instituições paranaenses e internacionais, participação em organizações internacionais de pesquisa, desenvolvimento e inovação;;Criar programa de bolsas de estudo no exterior para alunos e professores paranaenses;</t>
  </si>
  <si>
    <t>Criar programas para que universidades realizem a internacionalização em casa, ou seja, tornar nossas instituições de ensino aptas para receberem estudantes e pesquisadores estrangeiros</t>
  </si>
  <si>
    <t>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</si>
  <si>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Desenvolver programas de fomento à inovação e ao empreendedorismo com foco na redução das desigualdades regionais e respeitadas as vocações das regiões paranaenses;;Atrair instrumentos de fomento e crédito para atividades que envolvam empreendedorismo inovador;;Expandir o empreendedorismo social de base inovadora, apoiando processos que gerem a inclusão de jovens, mulheres, negros, indígenas e LGBT+ no mercado no desenvolvimento de suas potencialidades;</t>
  </si>
  <si>
    <t>Qualificar profissionais especializados para atuarem na área de execução de projetos de inovação no ambiente empresarial;;Utilizar a encomenda tecnológica como mecanismo de resolução de desafios da administração pública;;Lançar prêmios tecnológicos para empresas sediadas no Estado;;Prever investimentos em pesquisa, desenvolvimento e inovação em contratos de concessão de serviços públicos e regulações setoriais.</t>
  </si>
  <si>
    <t>Expandir a utilização de TICs na prestação de serviços públicos do Estado;;Aprimorar a oferta de bens e serviços à sociedade através da transformação digital;;Desenvolver um portal público com possibilidade de agendamentos para solicitação de documentos, solicitação de boletim escolar, delegacia virtual, antecedentes, obtenção de carteira de identidade, e acesso à programas sociais e de inclusão.</t>
  </si>
  <si>
    <t>Criar fundos e programas específicos para que as universidade e institutos de pesquisa realizem sua transformação digital</t>
  </si>
  <si>
    <t>Promover a Capacitação em Inteligência de Mercado Internacional</t>
  </si>
  <si>
    <t>Desenvolver programas de residência em empresas inovadoras, permitindo que estudantes e profissionais atuem diretamente em ambientes de inovação, ganhando experiência prática e contribuindo para soluções inovadoras;Implementar programas de mentoria que conectem profissionais experientes em inovação a estudantes e empreendedores;Criar espaços de coworking e inovação aberta, permitindo que empreendores, pesquisadores e estudantes compartilhem ideias e recursos, fomentando um ambiente propício a inovação. Esses ambientes diferenciados podem ser mantidos com o apoio da sociedade</t>
  </si>
  <si>
    <t>Investimento Insuficiente em Pesquisa e Desenvolvimento (P&amp;D), a falta de recursos, de pessoas e de capacitação, faz com que não haja uma integração adequada entre a academia e o setor produtivo. Os recursos que o governo contingencia via DREM ou os benefícios fiscais que são criados sem informar com clareza os critérios adotados poderiam ser destinados para um fundo para apoiar iniciativas inovadoras e sutesntável.</t>
  </si>
  <si>
    <t>Marco Antonio Zanata Alves</t>
  </si>
  <si>
    <t>mazalves@inf.ufpr.br</t>
  </si>
  <si>
    <t>315.306.938-70</t>
  </si>
  <si>
    <t xml:space="preserve">Investimento em ciência de base com editais para fomentar projetos de pesquisa e bolsas.
</t>
  </si>
  <si>
    <t>Apoiar a cooperação entre empresas, governo e instituições de ciência e tecnologia, em caráter regional, nacional e internacional;;Tratar com prioridade a pesquisa científica básica e aplicada, tendo em vista o bem público e o progresso da ciência, da tecnologia e da inovação e o desenvolvimento econômico e social sustentável do Estado;;Criar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sociedade;;Promover a simplificação de procedimentos para gestão de projetos de ciência, tecnologia e inovação.</t>
  </si>
  <si>
    <t xml:space="preserve">Investimento em projetos de parceria cientifica entre instituições paranaenses e também com outras unidades federativas.
</t>
  </si>
  <si>
    <t>Garantir a ampliação, regularidade e perenidade dos financiamentos e investimentos em CT&amp;I;;Conectar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inovação;;Apoiar as atividades de PD&amp;I e a inserção de pesquisadores nas empresas e no governo;</t>
  </si>
  <si>
    <t>Desburocratizar as FAPs visando liberar os pesquisadores das questões administrativas para que possam desenvolver seus projetos de forma mais agil.</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</si>
  <si>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bolsas;;Utilizar a encomenda tecnológica como mecanismo de resolução de desafios da administração pública;;Prever investimentos em pesquisa, desenvolvimento e inovação em contratos de concessão de serviços públicos e regulações setoriais.</t>
  </si>
  <si>
    <t>ANTONIO MARCOS CARDOSO SILVA</t>
  </si>
  <si>
    <t>METROPOLITANA</t>
  </si>
  <si>
    <t>PESQUISADOR</t>
  </si>
  <si>
    <t>AMARCOS26@GMAIL.COM</t>
  </si>
  <si>
    <t>510.040.462-00</t>
  </si>
  <si>
    <t>Manejar novos instrumentos jurídicos de contratação contidos no Marco Legal de Ciência, Tecnologia e Inovação;;Promover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t>
  </si>
  <si>
    <t>Contribuir para promoção, participação e apropriação do conhecimento científico, tecnológico e inovador pela população em geral;;Ampliar as oportunidades de inclusão social das parcelas mais vulneráveis da população paranaense por meio da CT&amp;I;;Promover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universidades;;Desenvolver metodologias de ensino não formais;</t>
  </si>
  <si>
    <t>Estimular a cultura empreendedora, em especial entre os jovens;;Criar programas para apoiar a transformação de ideias em projetos bem sucedidos e sustentáveis;;Apoiar ao avanço tecnológico e às inovações nas empresas e outras organizações públicas e privadas no Estado do Paraná;;Conceder de subvenção financeira a projetos de PD&amp;I;;Capacitação de recursos humanos para a inovação;</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</si>
  <si>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reembolsáveis;;Elaborar programas de transformação digital para empresas;;Utilizar a encomenda tecnológica como mecanismo de resolução de desafios da administração pública;;Prever investimentos em pesquisa, desenvolvimento e inovação em contratos de concessão de serviços públicos e regulações setoriais.</t>
  </si>
  <si>
    <t>investimentos em ciência e tecnologia de base, e sobre a necessidade de tratar a computação como uma questão de soberania de estado nas políticas de C&amp;T, de forma vinculada às nossas universidades.</t>
  </si>
  <si>
    <t>Roberto Candido</t>
  </si>
  <si>
    <t>Professor universitário</t>
  </si>
  <si>
    <t>robertocandido1960@gmail.com</t>
  </si>
  <si>
    <t>402.731.489-15</t>
  </si>
  <si>
    <t>Acredito que o Estado deve ser fomentador de novos projetos. Portanto o incentivo a ambientes de inovação e novos negócios devem ser prioritários. Outro ponto importante é que o poder público possa fazer a ligação de elos da cadeia produtiva, conectando demandas e desenvolvimento de pesquisa e inovação. Cabe ressaltar que é preciso ter um foco, determinar no que seremos efetivamente bons, com possibilidade de sermos os melhores do mundo, pois esse fator faz com que a balança comercial penda para o Estado. Tem-se grandes empresas no Paraná, que tem sedes em outros países e neles se fazem a inovação e a pesquisa, desta forma acaba-se sempre ficando com a manufatura de todo o processo.</t>
  </si>
  <si>
    <t>Apoiar as atividades de PD&amp;I e a inserção de pesquisadores nas empresas e no governo;;Atualizar a legislação para a garantia do compartilhamento de recursos humanos do Estado com empresas para realização de atividades de PD&amp;I;;Alinhar as instituições de PD&amp;I com a Política Estadual de CT&amp;I por intermédio de apoio de pesquisas orientadas à missão;;Realizar uma gestão da CT&amp;I orientada à avaliação de resultados;;Promover a simplificação de procedimentos para gestão de projetos de ciência, tecnologia e inovação.</t>
  </si>
  <si>
    <t>Acredito que um grande programa que preparem jovens para geração de negócios ao invez do emprego;Desenvolver encontros de estudantes universitários de áreas diferentes, para criar projetos interdiciplinares, exempo: Engenharia e Medicina /</t>
  </si>
  <si>
    <t>Criar a figura do padrinho de negócios, que seria um professor ou graduado que atendesse sistematicamente um grupo de empresas incubadas. Para que estema pudesse candidatar-se deveria demostrar notorio saber ou submeter-se a uma capacitação ofertada, pelo Estado do Paraná</t>
  </si>
  <si>
    <t>Qualificar de maneira continuada e valorizar os profissionais dedicados à gestão do Sistema Paranaense de CT&amp;I, inclusive os que atuam nos Núcleos de Inovação Tecnológica das ICTs públicas;;Estimular a implantação de laboratórios multiusuários;;Conectar pesquisadores, linhas de pesquisa, empresas, necessidades públicas e privadas no desenho de soluções inovadoras;;Facilitar a transferência de conhecimento por meio de ações que eliminem as barreiras existentes entre os diferentes atores nas esferas pública e privada, com consequente ampliação da divulgação e comunicação da PD&amp;I junto à sociedade;;Implementar e fortalecer os Centros de Excelência em áreas estratégicas para o Estado.</t>
  </si>
  <si>
    <t>- Qualificar empreendedores incubados, acelerados, ou hospedes de hoteis tecnologicos, com programas específicos prontos (Sebrae) ou gerados.</t>
  </si>
  <si>
    <t>- Criaçao de Feiras de negócios especializados onde seja possivel conhecer demandas e oferecer soluções em ambientes inovativos
- Criaçao de bolsas inovação para estudantes ou recem graduados se manterem durante o periodo de incubação</t>
  </si>
  <si>
    <t>Financiar feiras de ciências nas escolas;;Estabelecer conexões interdisciplinares e pluriversidade de saberes;;Estimular a participação de jovens, em especial meninas, em atividades de CT&amp;I;;Respeitar e valorizar os conhecimentos populares e tradicionais em as relações com CT&amp;I;;Apoiar o fortalecimento de meios de comunicação pública da ciência como portais, canais de vídeos, sites, jornais e projetos desenvolvidos no âmbito das ICTs.</t>
  </si>
  <si>
    <t>Fomentar a visibilidade da pesquisa e da produção de conhecimento e de inovação de pesquisadores paranaenses, seja por meio de publicações em revistas de impacto internacional e (ou) por meio da projeção e impacto nos rankings internacionais;;Criação de novos modelos de interação internacional;;Elaborar manuais, cartilhas e instrumentos similares para orientar as ações internacionais dos órgãos e das entidades da Administração Pública Estadual no que tange à celebração de protocolos, convênios e contratos internacionais;;Apoiar a produção científica paranaense indexada em publicações internacionais;;Criar programa de bolsas de estudo no exterior para alunos e professores paranaenses;</t>
  </si>
  <si>
    <t>Tornar as universidades paranaenses motores vitais da inovação;;Criar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atores;;Regulamentar licenças de pesquisadores públicos e docentes das universidades estaduais para constituir empresa ou colaborar com empresa cujos objetivos envolvam a aplicação de inovação;;Estruturar os Núcleos de Inovação Tecnológica/Agências de Inovação das IEES para atenderem as atribuições da</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</si>
  <si>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bolsas;;Qualificar profissionais especializados para atuarem na área de execução de projetos de inovação no ambiente empresarial;;Lançar prêmios tecnológicos para empresas sediadas no Estado;;Prever investimentos em pesquisa, desenvolvimento e inovação em contratos de concessão de serviços públicos e regulações setoriais.</t>
  </si>
  <si>
    <t>NAIRA GISELE PIZZINATTI</t>
  </si>
  <si>
    <t>CONSULTORA PDI</t>
  </si>
  <si>
    <t>naira.pizzinatti@sistemafiep.org.br</t>
  </si>
  <si>
    <t>725.566.929-87</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</si>
  <si>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internacional;;Apoiar as atividades de PD&amp;I e a inserção de pesquisadores nas empresas e no governo;;Desenvolver nas escolas aptidões individuais para o empreendedorismo e para a pesquisa científica;</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</si>
  <si>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amparo;;Incentivar a participação em eventos de outros Estados e países para conhecimento de iniciativas e ações que podem ser replicadas;</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</si>
  <si>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afins;;Estimular a participação de grupos de áreas urbanas e periferias, áreas rurais, comunidades tradicionais, pessoas com deficiência, idosos, entre outros, em atividades de CT&amp;I;</t>
  </si>
  <si>
    <t>Ampliar e fortalecer a internacionalização no ensino e pesquisa em CT&amp;I;;Induzir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t>
  </si>
  <si>
    <t>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laboratórios;;Aperfeiçoar as práticas relativas à proteção da propriedade intelectual, sua divulgação e conexão com o setor produtivo;;Regulamentar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t>
  </si>
  <si>
    <t>Estimular a cultura empreendedora, em especial entre os jovens;;Criar programas para apoiar a transformação de ideias em projetos bem sucedidos e sustentáveis;;Conceder de subvenção financeira a projetos de PD&amp;I;;Capacitação de recursos humanos para a inovação;;Desenvolver programas de fomento à inovação e ao empreendedorismo com foco na redução das desigualdades regionais e respeitadas as vocações das regiões paranaenses;</t>
  </si>
  <si>
    <t>É um conjunto de ações desde mapear as possibilidades de projetos de inovação, o que temos, no que somos melhores, e o que podemos desenvolver, incentivar por meio de editais de fomento a inovação que conecte os mais diversos atores. E apoiar para que os obstáculos sejam transpostos.</t>
  </si>
  <si>
    <t>Eduardo Akira Azuma</t>
  </si>
  <si>
    <t>centro oeste</t>
  </si>
  <si>
    <t>Secretário</t>
  </si>
  <si>
    <t>eaazuma@gmail.com</t>
  </si>
  <si>
    <t>026.198.799-22</t>
  </si>
  <si>
    <t>Mapear as Boas Práticas e os principais cases do Estado. Auxiliar na implementação dessas ações nos municípios, pois muitos deles têm problemas semelhantes, senão os mesmos, e todos perdem um tempo considerável ou não tem pessoal capacitado para a implementação das ações de inovação.</t>
  </si>
  <si>
    <t>A retomada dos editais de subvenção econômica à inovação está bem interessante. É importante que esses recursos comecem a possibilitar o pagamento também dos empreendedores, pois em muitos casos eles precisam continuar trabalhando fora dos projetos para poder se manter, enquanto o projeto em si fica parado. Tão importante quanto o dinheiro, também é a aproximação e divulgação das empresas com o mercado e o setor público, e o custo deste tipo de ação é muito baixo para o Estado.</t>
  </si>
  <si>
    <t>Felipe Fernando Ruiz Gonçalves</t>
  </si>
  <si>
    <t>Socio</t>
  </si>
  <si>
    <t>felipe@neomecanica.com.br</t>
  </si>
  <si>
    <t>037.453.679-10</t>
  </si>
  <si>
    <t>Aproximar as universidades com a indústria, disponibilizando recurso para empresas auxiliarem as universidades a desenvolverem novas tecnologias.</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</si>
  <si>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internacional;;Apoiar as atividades de PD&amp;I e a inserção de pesquisadores nas empresas e no governo;;Desenvolver nas escolas aptidões individuais para o empreendedorismo e para a pesquisa científica;;Impulsionar a inovação disruptiva;</t>
  </si>
  <si>
    <t>Distribuição de recurso, por meio de edital, classificando empresas que estão querendo trazer tecnologia para o estado.</t>
  </si>
  <si>
    <t>Contribuir para promoção, participação e apropriação do conhecimento científico, tecnológico e inovador pela população em geral;;Ampliar as oportunidades de inclusão social das parcelas mais vulneráveis da população paranaense por meio da CT&amp;I;;Promover a melhoria e a atualização das práticas de divulgação de CT&amp;I, afim de contribuir por meio da educação não formal com o ensino de ciências;;Estimular a participação de grupos de áreas urbanas e periferias, áreas rurais, comunidades tradicionais, pessoas com deficiência, idosos, entre outros, em atividades de CT&amp;I;;Apoiar ações para a formação de quadros para atuação em popularização e divulgação da CT&amp;I (técnico, gestão e pesquisa);</t>
  </si>
  <si>
    <t>Redução de imposto por determinado tempo para produtos patenteados.</t>
  </si>
  <si>
    <t>Conceder benefícios financeiros para iniciativas de inovação nas empresas, reembolsáveis e não reembolsáveis;;Regulamentar a concessão de bônus tecnológico;;Lançar prêmios tecnológicos para empresas sediadas no Estado;;Prever investimentos em pesquisa, desenvolvimento e inovação em contratos de concessão de serviços públicos e regulações setoriais.</t>
  </si>
  <si>
    <t>Fazer elas saírem do papel e irem para as gôndolas de vendas, ou mesmo, aplicada em um processo industrial</t>
  </si>
  <si>
    <t>Isabela Moori de Andrade</t>
  </si>
  <si>
    <t>Analista de Relações Internacionais</t>
  </si>
  <si>
    <t>isabela.andrade@sistemafiep.org.br</t>
  </si>
  <si>
    <t>004.675.471-73</t>
  </si>
  <si>
    <t>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</si>
  <si>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Criar incentivos econômicos, financeiros, fiscais e outros para a inclusão de empresas em ambientes promotores de inovação;;Estimular a inovação no setor público e privado, a constituição e a manutenção de parques, os arranjos Produtivos Locais (APLs), os polos e arranjos tecnológicos, os distritos industriais e os demais ambientes promotores da inovação;;Ampliar a articulação e a cooperação institucional, nacional e internacional em matéria de CT&amp;I;</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</si>
  <si>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replicadas;;Promover a abordagem mais consistente dos conteúdos de ciências, tecnologia, engenharia e matemática na formação em todos os níveis;</t>
  </si>
  <si>
    <t>Desenvolver programas educacionais que estejam alinhados com as demandas do mercado e práticas internacionais, promovendo habilidades técnicas e científicas.</t>
  </si>
  <si>
    <t>Garantir que o Estado tenha uma infraestrutura tecnológica robusta, como acesso à internet de alta velocidade e outras tecnologias essenciais, para apoiar a inovação e a digitalização em diversos setores.</t>
  </si>
  <si>
    <t>Ampliar as oportunidades de inclusão social das parcelas mais vulneráveis da população paranaense por meio da CT&amp;I;;Desenvolver metodologias de ensino não formais;;Estabelecer conexões interdisciplinares e pluriversidade de saberes;;Promover a interação entre a ciência, a cultura e a arte, com valorização dos aspectos humanísticos e da história da ciência;;Buscar parcerias internacionais para o desenvolvimento de atividades de CT&amp;I, troca de experiências e captação de recursos;</t>
  </si>
  <si>
    <t>Induzir e fomentar a institucionalização e a consolidação de uma Cultura de Internacionalização no Sistema Estadual de Ensino Superior;;Gerar novos modelos de gestão, de ensino, de pesquisa, de inovação e de cooperação e interação que projetem e executem ações de internacionalização;;Possibilitar gestores e pesquisadores vivenciar novas experiências de interação e desenvolvimento, apropriando-se de visões mais amplas e sem fronteiras, para melhores tomadas de decisão em investimentos futuros em suas organizações;;Incentivar a mobilidade de pesquisadores, colaboração física e virtual entre instituições paranaenses e internacionais, participação em organizações internacionais de pesquisa, desenvolvimento e inovação;;Criar programa de bolsas de estudo no exterior para alunos e professores paranaenses;</t>
  </si>
  <si>
    <t>promover intercâmbios de conhecimento, tecnologia e melhores práticas com outros países.</t>
  </si>
  <si>
    <t>Incentivar práticas empresariais sustentáveis e responsáveis, considerando não apenas o crescimento econômico, mas também os impactos sociais e ambientais.</t>
  </si>
  <si>
    <t>Constituir fóruns de integração de políticas de CT&amp;I com os diversos agentes e atores;;Regulamentar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</si>
  <si>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Conceder de subvenção financeira a projetos de PD&amp;I;;Desenvolver programas de fomento à inovação e ao empreendedorismo com foco na redução das desigualdades regionais e respeitadas as vocações das regiões paranaenses;;Utilizar o poder de compra do Estado para fomentar o empreendedorismo inovador e a inovação;;Contribuir com o setor empresarial na melhoria da competitividade e na adoção de estratégias de desenvolvimento e adoção de tecnologias e processos inovadores;;Impulsionar a inovação disruptiva e o empreendedorismo no campo digital para MPMEs, possibilitando que startups aproveitem as oportunidades do mercado regional e fortaleçam a competitividade paranaense nas áreas estratégicas;</t>
  </si>
  <si>
    <t>Expandir a utilização de TICs na prestação de serviços públicos do Estado;;Revisar processos de trabalho no âmbito da administração direta e indireta do Estado visando à simplificação e desburocratização da ação pública;;Digitalizar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</si>
  <si>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Alocar recursos significativos para pesquisa e desenvolvimento é essencial por meio de parcerias público-privadas, subsídios e incentivos fiscais para empresas que investem em atividades de P&amp;D.</t>
  </si>
  <si>
    <t>MEIRI INOUE</t>
  </si>
  <si>
    <t>Sócia fundadora</t>
  </si>
  <si>
    <t>meiri.inoue@parsifal21.com.br</t>
  </si>
  <si>
    <t>031.048.058-22</t>
  </si>
  <si>
    <t>apoiar pesquisas linhas de crédito para produtos e serviços cujo objetivo principal seja impacto socioambiental positivo aliado a inovação para que de fato sejam disruptivas e atendam os ODS (é necessário mindset diferente para trazer novas soluções que resolvam as questões e os desafios socioambientais atuais)</t>
  </si>
  <si>
    <t>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graduação;;Desenvolver nas escolas aptidões individuais para o empreendedorismo e para a pesquisa científica;;Impulsionar a inovação disruptiva;;Tornar comum a utilização da capacidade técnico-científica instalada para a solução de problemas do Estado e da sociedade;</t>
  </si>
  <si>
    <t>disseminação do conceito de impacto socioambiental atrelado ao da inovação</t>
  </si>
  <si>
    <t>que o próprio governo seja exemplo de aplicação prática das mudanças, como compras públicas de empreendimentos inovadores &amp; de impacto socioambiental positivo. Fomentar o desenvolvimento do ecossistema de inovação&amp;impacto. Incluir inovação e tecnologia social no contexto de CT&amp;I</t>
  </si>
  <si>
    <t>Utilizar as compras públicas como indutoras de inovação, a partir da capacitação dos agentes públicos no Marco Legal de Ciência, Tecnologia e Inovação;;Estimular a implantação de laboratórios multiusuários;;Criar incentivos econômicos, financeiros, fiscais e outros para a inclusão de empresas em ambientes promotores de inovação;;Conectar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t>
  </si>
  <si>
    <t>incentivar trocas dos diversos órgãos de formação com os negócios de impacto socioambiental para ampliação e mudança nas grades de formação, considerando o impacto socio ambiental como eixo estruturante. Divulgação estruturada e sistematizada dos avanços dos resultados dos ODS no Paraná</t>
  </si>
  <si>
    <t>Realizar concursos de invenções e regulamentar o investimento de capital semente estatal como forma de apoio ao empreendedorismo inovador de alto impacto;;Inserir a educação básica no Sistema Estadual de CT&amp;I e considerar seus atores como operadores de CT&amp;I;;Formar recursos humanos nas áreas de ciência, pesquisa, tecnologia e inovação, inclusive por meio de apoio às atividades de extensão.</t>
  </si>
  <si>
    <t>formação dos atores incluindo a lógica de impacto socioambiental positivo;disseminação de conceitos, premissas e cases relacionados aos ODSs</t>
  </si>
  <si>
    <t>apoio à criação de ecossistema de impacto socioambiental positivo</t>
  </si>
  <si>
    <t>apoio à disseminação de inovação aliada a impacto socioambiental positivo</t>
  </si>
  <si>
    <t>Enfatizar ações e atividades que valorizem a criatividade, a experimentação, a interdisciplinaridade, a transdisciplinaridade e o empreendedorismo nas escolas e universidades;;Desenvolver metodologias de ensino não formais;;Promover a interação entre a ciência, a cultura e a arte, com valorização dos aspectos humanísticos e da história da ciência;;Respeitar e valorizar os conhecimentos populares e tradicionais em as relações com CT&amp;I;;Buscar parcerias internacionais para o desenvolvimento de atividades de CT&amp;I, troca de experiências e captação de recursos;</t>
  </si>
  <si>
    <t>trazer cases de sucesso no exterior sobre inovação de impacto socioambiental positivo: para ampliação de possibilidades no Brasil desse tipo de desenvolvimento</t>
  </si>
  <si>
    <t>Fomentar a visibilidade da pesquisa e da produção de conhecimento e de inovação de pesquisadores paranaenses, seja por meio de publicações em revistas de impacto internacional e (ou) por meio da projeção e impacto nos rankings internacionais;;Criação de novos modelos de interação internacional;;Possibilitar gestores e pesquisadores vivenciar novas experiências de interação e desenvolvimento, apropriando-se de visões mais amplas e sem fronteiras, para melhores tomadas de decisão em investimentos futuros em suas organizações;;Atrair pesquisadores estrangeiros com programas de desenvolvimento conjunto;;Ampliação da cooperação internacional com ênfase nas áreas estratégicas para o desenvolvimento do Estado do Paraná.</t>
  </si>
  <si>
    <t>integração dos dois setores para criação de projetos de negócios com impacto socioambiental positivo</t>
  </si>
  <si>
    <t>Fomentar o relacionamento entre pesquisadores de universidades e ICTs do Estado com empresas através de projetos e programas para solução de problemas, transferência de tecnologia, compartilhamento de recursos humanos e de laboratórios;;Constituir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t>
  </si>
  <si>
    <t>estimular a inovação aberta</t>
  </si>
  <si>
    <t>integração dos 1o, 2o e 3o setores para criação de projetos de negócios com impacto socioambiental positivo</t>
  </si>
  <si>
    <t>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paranaenses;;Atrair instrumentos de fomento e crédito para atividades que envolvam empreendedorismo inovador;;Patrocinar políticas públicas que favorecem empreendimentos inovadores que gerem soluções para problemas ambientais;;Criar programas de empreendedorismo inovador que diminuam as brechas sociais, territoriais e de gênero.</t>
  </si>
  <si>
    <t>incentivo fiscal para negócios de impacto socioambiental positivo</t>
  </si>
  <si>
    <t>Conceder benefícios financeiros para iniciativas de inovação nas empresas, reembolsáveis e não reembolsáveis;;Promover ações de Apoio Direto à Inovação destinadas ao atendimento de prioridades estaduais de interesse estratégico;;Utilizar o poder de compra do Estado para estimular empresas inovadoras;</t>
  </si>
  <si>
    <t>Revisar processos de trabalho no âmbito da administração direta e indireta do Estado visando à simplificação e desburocratização da ação pública;;Aprimorar a oferta de bens e serviços à sociedade através da transformação digital;</t>
  </si>
  <si>
    <t>ser referência nacional na implementação dos princípios e políticas da Enimpacto</t>
  </si>
  <si>
    <t>Halley Caixeta de Oliveira</t>
  </si>
  <si>
    <t>Professor Assocado</t>
  </si>
  <si>
    <t>halley@uel.br</t>
  </si>
  <si>
    <t>063.604.276-64</t>
  </si>
  <si>
    <t>Contratação de pessoal para atuar especificamente como pesquisadores voltados à inovação nas IES estaduais;Atualizar a LGU para que ela leva em conta as atividades de Inovação e Interação com empresas/setor de PD%I</t>
  </si>
  <si>
    <t>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Inovação;;Criar incentivos econômicos, financeiros, fiscais e outros para a inclusão de empresas em ambientes promotores de inovação;;Conectar pesquisadores, linhas de pesquisa, empresas, necessidades públicas e privadas no desenho de soluções inovadoras;;Implementar e fortalecer os Centros de Excelência em áreas estratégicas para o Estado.</t>
  </si>
  <si>
    <t>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impacto;;Alinhar as políticas públicas de educação com as áreas estratégicas e os desafios estaduais e nacionais de CT&amp;I;;Promover a abordagem mais consistente dos conteúdos de ciências, tecnologia, engenharia e matemática na formação em todos os níveis;;Formar recursos humanos nas áreas de ciência, pesquisa, tecnologia e inovação, inclusive por meio de apoio às atividades de extensão.</t>
  </si>
  <si>
    <t>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escolar;;Apoiar ações para a formação de quadros para atuação em popularização e divulgação da CT&amp;I (técnico, gestão e pesquisa);;Estabelecer parcerias em atividades de popularização e divulgação da CT&amp;I com órgãos públicos, entidades de CT&amp;I, empresas, universidades e instituições de pesquisa, entre outras;;Apoiar o fortalecimento de meios de comunicação pública da ciência como portais, canais de vídeos, sites, jornais e projetos desenvolvidos no âmbito das ICTs.</t>
  </si>
  <si>
    <t>Conscientizar as gestões das IES estaduais sobre a importância da interação dos setores público e privado para o desevolvimento da CTI no Estado;Criar um arcabouço jurídico e procedimentos internos comuns nas IES estaduais de forma a favorecer a interação em CTI entre as IES, setor privado e demais atores do setor público</t>
  </si>
  <si>
    <t>Considero que a falta de pessoal em vários setores do setor público é o principal desafio para a CTI no Estado do Paraná. No caso da IES estaduais, a LGU não leva em consideração a importância dessas instituições para o desenvolvimento da CTI no Estado, havendo uma grande deficiência de docentes efetivos (que podem atuar em CTI), bem como de técnicos de laboratório e administrativos. Na prática, está ocorrendo uma grande sobrecarga para os docentes atuantes em CTI, uma vez que têm sido crescentes oportunidades de interação em CTI que vêm surgindo, ao mesmo tempo que aumentam as atividades técnicas e burocráticas que são destinadas aos docentes devido à falta de pessoal. Por isso, considero que o fortalecimento da CTI no Paraná passa pela contratação de pessoal e valorização das IES estaduais, inclusive com a criação de cargos específicos para atuar em inovação (como pesquisadores em áreas específicas, pessoal para atuar nos NITs e nos setores de compras). Para isso, será essencial a atualização da LGU. A contratação de pessoal é importante também em outros órgãos do setor público que atuam em CTI (como a Araucária e a própria SETI).</t>
  </si>
  <si>
    <t>MAICO TARAS DA CUNHA</t>
  </si>
  <si>
    <t>maico.quimica@gmail.com</t>
  </si>
  <si>
    <t>027.233.419-76</t>
  </si>
  <si>
    <t>Incentivar a pesquisa aplicada dentro das IES</t>
  </si>
  <si>
    <t>Conceder de subvenção financeira a projetos de PD&amp;I;;Desenvolver aptidões individuais para o empreendedorismo de alta densidade tecnológica nos estudantes das universidades públicas, desde a graduação;;Desenvolver nas escolas aptidões individuais para o empreendedorismo e para a pesquisa científica;;Realizar uma gestão da CT&amp;I orientada à avaliação de resultados;;Tornar comum a utilização da capacidade técnico-científica instalada para a solução de problemas do Estado e da sociedade;</t>
  </si>
  <si>
    <t>Fomento continuo de bolsa em programas onde se obtém resultados satisfatórios nos primeiros 24 meses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</si>
  <si>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PD&amp;I;;Estimular a implantação de laboratórios multiusuários;;Criar incentivos econômicos, financeiros, fiscais e outros para a inclusão de empresas em ambientes promotores de inovação;;Conectar pesquisadores, linhas de pesquisa, empresas, necessidades públicas e privadas no desenho de soluções inovadoras;;Implementar e fortalecer os Centros de Excelência em áreas estratégicas para o Estado.</t>
  </si>
  <si>
    <t>Realizar concursos de invenções e regulamentar o investimento de capital semente estatal como forma de apoio ao empreendedorismo inovador de alto impacto;;Promover a abordagem mais consistente dos conteúdos de ciências, tecnologia, engenharia e matemática na formação em todos os níveis;;Ampliar, diversificar e consolidar a capacidade de pesquisa básica no Estado;;Formar recursos humanos nas áreas de ciência, pesquisa, tecnologia e inovação, inclusive por meio de apoio às atividades de extensão.</t>
  </si>
  <si>
    <t>Promover a melhoria e a atualização das práticas de divulgação de CT&amp;I, afim de contribuir por meio da educação não formal com o ensino de ciências;;Financiar feiras de ciências nas escolas;;Estabelecer conexões interdisciplinares e pluriversidade de saberes;;Estimular a participação de jovens, em especial meninas, em atividades de CT&amp;I;;Apoiar ações para a formação de quadros para atuação em popularização e divulgação da CT&amp;I (técnico, gestão e pesquisa);</t>
  </si>
  <si>
    <t>Incentivar a aproximação do Sistema Estadual de CT&amp;I de sistemas internacionais de CT&amp;I;;Possibilitar gestores e pesquisadores vivenciar novas experiências de interação e desenvolvimento, apropriando-se de visões mais amplas e sem fronteiras, para melhores tomadas de decisão em investimentos futuros em suas organizações;;Incentivar a mobilidade de pesquisadores, colaboração física e virtual entre instituições paranaenses e internacionais, participação em organizações internacionais de pesquisa, desenvolvimento e inovação;;Criar programa de bolsas de estudo no exterior para alunos e professores paranaenses;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</si>
  <si>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estadual;;Constituir fóruns de integração de políticas de CT&amp;I com os diversos agentes e atores;;Estruturar os Núcleos de Inovação Tecnológica/Agências de Inovação das IEES para atenderem as atribuições da</t>
  </si>
  <si>
    <t>Criar programas para apoiar a transformação de ideias em projetos bem sucedidos e sustentáveis;;Apoiar ao avanço tecnológico e às inovações nas empresas e outras organizações públicas e privadas no Estado do Paraná;;Capacitação de recursos humanos para a inovação;;Estimular e apoiar a constituição, consolidação e expansão de ambientes promotores de inovação nas suas dimensões ecossistemas de inovação e mecanismos de geração de empreendimentos;</t>
  </si>
  <si>
    <t>Estimular a inserção de pesquisadores em empresas privadas, através de programas de concessão de bolsas;;Qualificar profissionais especializados para atuarem na área de execução de projetos de inovação no ambiente empresarial;</t>
  </si>
  <si>
    <t>Expandir a utilização de TICs na prestação de serviços públicos do Estado;;Capacitação de recursos humanos para a transformação digital;;Digitalizar serviços públicos visando o menor tempo para o atendimento e a melhoria da qualidade de vida dos cidadãos;</t>
  </si>
  <si>
    <t>Incentivos para o desenvolvimento intelectual mais focado em pesquisa aplicada. Ainda vivemos um cenário consolidado em pesquisas de cunho estrito científico para cumprir apenas metas de produção em muitas IES.</t>
  </si>
  <si>
    <t>Valdir Frigo Denardin</t>
  </si>
  <si>
    <t>Litoral do PR</t>
  </si>
  <si>
    <t>valdirfd@yahoo.com.br</t>
  </si>
  <si>
    <t>528.149.470-87</t>
  </si>
  <si>
    <t>Financiar projetos de pesquisa e extensão para as regiões do estado do PR com menor IDH.</t>
  </si>
  <si>
    <t>Promover políticas setoriais de PD&amp;I por meio de ações orientadas para objetivos estratégicos;;Alinhar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</si>
  <si>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Manter constância e regularidade de aporte financeiro para projetos de pesquisa, inovação e extensão no estado do PR.</t>
  </si>
  <si>
    <t>Garantir a ampliação, regularidade e perenidade dos financiamentos e investimentos em CT&amp;I;;Estimular a implantação de laboratórios multiusuários;;Estimular a inovação no setor público e privado, a constituição e a manutenção de parques, os arranjos Produtivos Locais (APLs), os polos e arranjos tecnológicos, os distritos industriais e os demais ambientes promotores da inovação;;Desenvolver o sistema de parques tecnológicos e ambientes de inovação do Estado;;Implementar e fortalecer os Centros de Excelência em áreas estratégicas para o Estado.</t>
  </si>
  <si>
    <t>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replicadas;;Ampliar, diversificar e consolidar a capacidade de pesquisa básica no Estado;;Formar recursos humanos nas áreas de ciência, pesquisa, tecnologia e inovação, inclusive por meio de apoio às atividades de extensão.</t>
  </si>
  <si>
    <t>Paula Toshimi Matumoto Pintro</t>
  </si>
  <si>
    <t>ptmpintro@uem.br</t>
  </si>
  <si>
    <t>642.036.549-04</t>
  </si>
  <si>
    <t>Parcerias em Projetos de Pesquisa, Desenvolvimento e Inovação (PD&amp;I) entre instituições públicas e privadas para que o resultado do projeto seja disponibilizado para a população.</t>
  </si>
  <si>
    <t>Desenvolver mecanismos para que os resultados das pesquisas tecnológica e inovação possam entrar no mercado e a população ter acesso, como por exemplo incentivar o empreendedorismo nos acadêmicos pós universidade, "start up", entre outros.</t>
  </si>
  <si>
    <t>Garantir a ampliação, regularidade e perenidade dos financiamentos e investimentos em CT&amp;I;;Regulamentar as modalidades de fomento previstas na &lt;a href="https://www.legislacao.pr.gov.br/legislacao/pesquisarAto.do?action=exibir&amp;codAto=246931&amp;indice=1&amp;totalRegistros=1&amp;dt=4.3.2023.12.38.45.717" target="_blank"&gt;Lei de Inovação&lt;/a&gt;;;Conectar pesquisadores, linhas de pesquisa, empresas, necessidades públicas e privadas no desenho de soluções inovadoras;;Desenhar políticas públicas específicas para a atuação dos inventores independentes e a criação, absorção, difusão e transferência de tecnologia;;Facilitar a transferência de conhecimento por meio de ações que eliminem as barreiras existentes entre os diferentes atores nas esferas pública e privada, com consequente ampliação da divulgação e comunicação da PD&amp;I junto à sociedade;;Implementar e fortalecer os Centros de Excelência em áreas estratégicas para o Estado.</t>
  </si>
  <si>
    <t>Estimular a pesquisa tecnológica e de inovação nas ICTs do Estado do Paraná através de financiamento de projetos inovadores.</t>
  </si>
  <si>
    <t>Enfatizar ações e atividades que valorizem a criatividade, a experimentação, a interdisciplinaridade, a transdisciplinaridade e o empreendedorismo nas escolas e universidades;;Estabelecer conexões interdisciplinares e pluriversidade de saberes;;Estabelecer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recursos;;Apoiar o fortalecimento de meios de comunicação pública da ciência como portais, canais de vídeos, sites, jornais e projetos desenvolvidos no âmbito das ICTs.</t>
  </si>
  <si>
    <t>Estimular e fomentar a participação de pesquisadores das ICTs no conhecimentos de laboratórios públicos e privados internacionais para posterior parceria em projetos de inovação.</t>
  </si>
  <si>
    <t>Ampliar e fortalecer a internacionalização no ensino e pesquisa em CT&amp;I;;Induzir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internacionais;;Fomentar, manter e investir em equipamentos e infraestruturas necessários para liderar avanços científicos e tecnológicos de ponta;;Apoiar a produção científica paranaense indexada em publicações internacionais;</t>
  </si>
  <si>
    <t>Elaborar mecanismos que facilitem a pesquisa entre o setor público e privado em forma de parcerias.</t>
  </si>
  <si>
    <t>Fomentar o relacionamento entre pesquisadores de universidades e ICTs do Estado com empresas através de projetos e programas para solução de problemas, transferência de tecnologia, compartilhamento de recursos humanos e de laboratórios;;Aperfeiçoar as práticas relativas à proteção da propriedade intelectual, sua divulgação e conexão com o setor produtivo;;Regulamentar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</si>
  <si>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Estimular o empreendedorismo nos estudantes universitários do Paraná.</t>
  </si>
  <si>
    <t>Estimular a cultura empreendedora, em especial entre os jovens;;Criar programas para apoiar a transformação de ideias em projetos bem sucedidos e sustentáveis;;Atrair instrumentos de fomento e crédito para atividades que envolvam empreendedorismo inovador;;Financiar incubadoras e aceleradoras em empresas com base tecnológica;;Patrocinar políticas públicas que favorecem empreendimentos inovadores que gerem soluções para problemas ambientais;</t>
  </si>
  <si>
    <t>Divulgar legislação de inovação como a LEI do BEM, estimulando as empresa privada trabalhar em parceria com as ICTs públicas.</t>
  </si>
  <si>
    <t>Elaborar cartilhas explicativas dos instrumentos de incentivo público à atividade empresarial, facilitando o acesso às informações e aumentando o número de empresas beneficiadas;;Utilizar a encomenda tecnológica como mecanismo de resolução de desafios da administração pública;;Lançar prêmios tecnológicos para empresas sediadas no Estado;</t>
  </si>
  <si>
    <t>Estimular parcerias nacionais e internacionais.</t>
  </si>
  <si>
    <t>Desenvolver instrumentos de apoio à internacionalização de startups e MPMEs inovadoras, criando uma mentalidade global e facilitando acesso a outros mercados;;Mapeamento de oportunidades de mercado em outros países;;Utilizar TICs nos processos estatais de certificação e documentação para internacionalização dos negócios;</t>
  </si>
  <si>
    <t>Redução da burocracia na gestão e execução de projetos inovadores.</t>
  </si>
  <si>
    <t>Ana Paula Souza Cruz</t>
  </si>
  <si>
    <t>anapaulasouzacruz2@gmail.com</t>
  </si>
  <si>
    <t>037.973.039-12</t>
  </si>
  <si>
    <t>Fomentar no Ensino Médio de Educação um direcionado e fortalecimento de preparação para os jovens em conjunto com empresas privadas para aliar talentos a busca por desenvolvimento de pesquisas e novas tecnologias.</t>
  </si>
  <si>
    <t>Intercâmbio de regiões que possuem consolidação de alto desenvolvimento oferecendo suporte para as demais que necessitam de apoio para fortalecer ambientes de desenvolvimento.</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</si>
  <si>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PD&amp;I;;Qualificar de maneira continuada e valorizar os profissionais dedicados à gestão do Sistema Paranaense de CT&amp;I, inclusive os que atuam nos Núcleos de Inovação Tecnológica das ICTs públicas;;Estimular a implantação de laboratórios multiusuários;;Definir estratégias para estímulo da constituição, expansão e internacionalização de redes temáticas de pesquisa com trilhas para sua destinação econômica;</t>
  </si>
  <si>
    <t>Preparação e aprendizagem contínua com trilhas e identificação de talentos.</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</si>
  <si>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impacto;;Ampliar, diversificar e consolidar a capacidade de pesquisa básica no Estado;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</si>
  <si>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universidades;;Trazer para o Estado mostras itinerantes com assuntos pertinentes à popularização da CT&amp;I;;Estabelecer conexões interdisciplinares e pluriversidade de saberes;;Estimular a participação de grupos de áreas urbanas e periferias, áreas rurais, comunidades tradicionais, pessoas com deficiência, idosos, entre outros, em atividades de CT&amp;I;</t>
  </si>
  <si>
    <t>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internacional;;Fomentar, manter e investir em equipamentos e infraestruturas necessários para liderar avanços científicos e tecnológicos de ponta;;Possibilitar gestores e pesquisadores vivenciar novas experiências de interação e desenvolvimento, apropriando-se de visões mais amplas e sem fronteiras, para melhores tomadas de decisão em investimentos futuros em suas organizações;</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</si>
  <si>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</si>
  <si>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Estimular a cultura empreendedora, em especial entre os jovens;;Apoiar ao avanço tecnológico e às inovações nas empresas e outras organizações públicas e privadas no Estado do Paraná;;Capacitação de recursos humanos para a inovação;;Desenvolver programas de fomento à inovação e ao empreendedorismo com foco na redução das desigualdades regionais e respeitadas as vocações das regiões paranaenses;;Atualizar e aperfeiçoar os instrumentos de fomento e crédito para atividades que envolvam o empreendedorismo inovador;</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</si>
  <si>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reembolsáveis;;Qualificar profissionais especializados para atuarem na área de execução de projetos de inovação no ambiente empresarial;;Regulamentar a concessão de bônus tecnológico;;Prever investimentos em pesquisa, desenvolvimento e inovação em contratos de concessão de serviços públicos e regulações setoriais.</t>
  </si>
  <si>
    <t>Identificar os sistemas informatizados e apresentar um diagnóstico sobre os processos e as soluções tecnológicas utilizadas pela administração direta e indireta;;Capacitação de recursos humanos para a transformação digital;;Aprimorar a oferta de bens e serviços à sociedade através da transformação digital;;Digitalizar serviços públicos visando o menor tempo para o atendimento e a melhoria da qualidade de vida dos cidadãos;;Aumentar a capacidade estatal para a oferta digital de serviços públicos, assinaturas eletrônicas, governança digital, obtenção de documentos, entre outros;</t>
  </si>
  <si>
    <t>O maior desafio é desenvolver o mecanismo que a sociedade tenha acesso a conhecimentos e informações ligadas ao ecossistema que interliga as empresas privadas, estado e os núcleo de ensino. Aproximando principalmente o empreendedorismo com acesso a fomentar desenvolvimento de pesquisas, novação fortalecendo com recursos para o estado gerando emprego e uma economia sustentável acompanhando a agenda da ODS.</t>
  </si>
  <si>
    <t>glaucio MARTINS</t>
  </si>
  <si>
    <t>Discente</t>
  </si>
  <si>
    <t>glauciomartins@ufpr.br</t>
  </si>
  <si>
    <t>068.947.709-05</t>
  </si>
  <si>
    <t>Desenvolver linhas de crédito voltadas ao avanço tecnológico e às inovações nas empresas e em outras organizações públicas e privadas no Estado do Paraná;;Desenvolver nas escolas aptidões individuais para o empreendedorismo e para a pesquisa científica;;Alinhar as instituições de PD&amp;I com a Política Estadual de CT&amp;I por intermédio de apoio de pesquisas orientadas à missão;;Criar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t>
  </si>
  <si>
    <t>Desenvolver, implementar e manter um sistema de informações, comunicação e disseminação do conhecimento em ciência, tecnologia e inovação;;Regulamentar as modalidades de fomento previstas na &lt;a href="https://www.legislacao.pr.gov.br/legislacao/pesquisarAto.do?action=exibir&amp;codAto=246931&amp;indice=1&amp;totalRegistros=1&amp;dt=4.3.2023.12.38.45.717" target="_blank"&gt;Lei de Inovação&lt;/a&gt;;;Realizar ações de compliance e integridade entre os órgãos do Estado para a aplicação do Marco Legal de Ciência, Tecnologia e Inovação;;Definir estratégias para estímulo da constituição, expansão e internacionalização de redes temáticas de pesquisa com trilhas para sua destinação econômica;;Desenhar políticas públicas específicas para a atuação dos inventores independentes e a criação, absorção, difusão e transferência de tecnologia;</t>
  </si>
  <si>
    <t>Manejar novos instrumentos jurídicos de contratação contidos no Marco Legal de Ciência, Tecnologia e Inovação;;Promover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CT&amp;I;;Formar recursos humanos nas áreas de ciência, pesquisa, tecnologia e inovação, inclusive por meio de apoio às atividades de extensão.</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</si>
  <si>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ciências;;Desenvolver metodologias de ensino não formais;;Trazer para o Estado mostras itinerantes com assuntos pertinentes à popularização da CT&amp;I;;Apoiar ações para a realização de pesquisas sobre popularização e divulgação da CT&amp;I e de Ciência Cidadã a fim de fortalecer a área e subsidiar a tomada de decisão;</t>
  </si>
  <si>
    <t>Ampliar e fortalecer a internacionalização no ensino e pesquisa em CT&amp;I;;Induzir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educação;;Gerar novos modelos de gestão, de ensino, de pesquisa, de inovação e de cooperação e interação que projetem e executem ações de internacionalização;;Criação de novos modelos de interação internacional;</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</si>
  <si>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t>
  </si>
  <si>
    <t>Estimular a cultura empreendedora, em especial entre os jovens;;Apoiar ao avanço tecnológico e às inovações nas empresas e outras organizações públicas e privadas no Estado do Paraná;;Capacitação de recursos humanos para a inovação;;Desenvolver programas de fomento à inovação e ao empreendedorismo com foco na redução das desigualdades regionais e respeitadas as vocações das regiões paranaenses;;Estabelecer um conjunto de programas e ações escaláveis para adigitalização básica de MPMEs no Estado do Paraná;</t>
  </si>
  <si>
    <t>Conceder benefícios financeiros para iniciativas de inovação nas empresas, reembolsáveis e não reembolsáveis;;Estimular a inserção de pesquisadores em empresas privadas, através de programas de concessão de bolsas;;Elaborar programas de transformação digital para empresas;;Promover ações de Apoio Direto à Inovação destinadas ao atendimento de prioridades estaduais de interesse estratégico;;Prever investimentos em pesquisa, desenvolvimento e inovação em contratos de concessão de serviços públicos e regulações setoriais.</t>
  </si>
  <si>
    <t>Identificar os sistemas informatizados e apresentar um diagnóstico sobre os processos e as soluções tecnológicas utilizadas pela administração direta e indireta;;Capacitação de recursos humanos para a transformação digital;;Aprimorar a oferta de bens e serviços à sociedade através da transformação digital;;Aumentar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</si>
  <si>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EDISON ARCHELA</t>
  </si>
  <si>
    <t>archela@uel.br</t>
  </si>
  <si>
    <t>809.762.988-72</t>
  </si>
  <si>
    <t>Através do fomento de pesquisas direcionadas (isto é, pesquisas direcionadas aos interesses de quem está pagando pelas pesquisas e não através de financiamento e bolsas para pesquisas ao "sabor" dos pesquisadores).</t>
  </si>
  <si>
    <t>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graduação;;Promover políticas setoriais de PD&amp;I por meio de ações orientadas para objetivos estratégicos;;Alinhar as instituições de PD&amp;I com a Política Estadual de CT&amp;I por intermédio de apoio de pesquisas orientadas à missão;;Realizar uma gestão da CT&amp;I orientada à avaliação de resultados;</t>
  </si>
  <si>
    <t>O Estado deve priorizar o tipo e enfoque das pesquisas (não deixar a cargo dos pesquisadores das universidades; os quais, normalmente, fazem pesquisas voltadas aos interesses próprios).</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</si>
  <si>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PD&amp;I;;Estimular a implantação de laboratórios multiusuários;;Criar incentivos econômicos, financeiros, fiscais e outros para a inclusão de empresas em ambientes promotores de inovação;;Definir estratégias para estímulo da constituição, expansão e internacionalização de redes temáticas de pesquisa com trilhas para sua destinação econômica;;Conectar pesquisadores, linhas de pesquisa, empresas, necessidades públicas e privadas no desenho de soluções inovadoras;;Desenvolver o sistema de parques tecnológicos e ambientes de inovação do Estado;;Ampliar a articulação e a cooperação institucional, nacional e internacional em matéria de CT&amp;I;;Implementar e fortalecer os Centros de Excelência em áreas estratégicas para o Estado.</t>
  </si>
  <si>
    <t>Fortalecer a cooperação com órgãos e entidades públicos e com entidades privadas, inclusive para o compartilhamento de recursos humanos especializados e a capacidade instalada, para a execução de projetos de PD&amp;I;;Realizar concursos de invenções e regulamentar o investimento de capital semente estatal como forma de apoio ao empreendedorismo inovador de alto impacto;;Alinhar as políticas públicas de educação com as áreas estratégicas e os desafios estaduais e nacionais de CT&amp;I;;Promover a abordagem mais consistente dos conteúdos de ciências, tecnologia, engenharia e matemática na formação em todos os níveis;</t>
  </si>
  <si>
    <t>Ciência básica e popularização da ciência NÃO contribuem para o desenvolvimento científico de ponta!!!</t>
  </si>
  <si>
    <t>Fomentar à cooperação entre empresas, governo e instituições de ciência e tecnologia, em caráter regional, nacional e internacional;;Fomentar, manter e investir em equipamentos e infraestruturas necessários para liderar avanços científicos e tecnológicos de ponta;;Atrair pesquisadores estrangeiros com programas de desenvolvimento conjunto;;Ampliação da cooperação internacional com ênfase nas áreas estratégicas para o desenvolvimento do Estado do Paraná.</t>
  </si>
  <si>
    <t>O setor produtivo empresarial deve direcionar a produção acadêmica (a qual não tem consciência das necessidades reais do mercado, ou não quer tê-la).</t>
  </si>
  <si>
    <t>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estadual;;Estruturar os Núcleos de Inovação Tecnológica/Agências de Inovação das IEES para atenderem as atribuições da</t>
  </si>
  <si>
    <t>Criar programas para apoiar a transformação de ideias em projetos bem sucedidos e sustentáveis;;Apoiar ao avanço tecnológico e às inovações nas empresas e outras organizações públicas e privadas no Estado do Paraná;;Desenvolver programas de fomento à inovação e ao empreendedorismo com foco na redução das desigualdades regionais e respeitadas as vocações das regiões paranaenses;;Atualizar e aperfeiçoar os instrumentos de fomento e crédito para atividades que envolvam o empreendedorismo inovador;;Contribuir com o setor empresarial na melhoria da competitividade e na adoção de estratégias de desenvolvimento e adoção de tecnologias e processos inovadores;</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</si>
  <si>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empresarial;;Promover ações de Apoio Direto à Inovação destinadas ao atendimento de prioridades estaduais de interesse estratégico;;Utilizar a encomenda tecnológica como mecanismo de resolução de desafios da administração pública;</t>
  </si>
  <si>
    <t>Direcionar as pesquisas acadêmicas para finalidades úteis e de interesses reais da sociedade.</t>
  </si>
  <si>
    <t>GISCAR LUCIANO LOPES</t>
  </si>
  <si>
    <t>Enfermeiro</t>
  </si>
  <si>
    <t>giscar.lopes@sesa.pr.gov.br</t>
  </si>
  <si>
    <t>019.598.949-00</t>
  </si>
  <si>
    <t>A pesquisa científico e tecnológica é fundamental para contribuir para o crescimento econômico e atender aos Objetivos de Desenvolvimento Sustentável (ODS). Para isso, o Estado pode desempenhar um papel vital, começando pelo aumento do investimento em pesquisa e desenvolvimento (P&amp;D). Isso inclui financiamento direto e a oferta de incentivos fiscais e subsídios para empresas que se dedicam à inovação, especialmente aquelas focadas em tecnologias sustentáveis ​​e inclusivas. Além disso, é crucial estabelecer parcerias entre o setor público, instituições acadêmicas e empresas privadas para facilitar a transferência de tecnologias do laboratório para o mercado. A criação de um ambiente regulador favorável à inovação, que equilibre a necessidade de proteção ao consumidor e ao meio ambiente, é outro aspecto essencial.
A educação e a capacitação também desempenham um papel crucial. Os investimentos em educação, desde os níveis básicos até o ensino superior, devem enfatizar habilidades em ciência, tecnologia e sustentabilidade. A construção e manutenção de infraestruturas de pesquisa, como parques tecnológicos e incubadoras, podem apoiar tanto startups quanto grandes empresas. Promover a igualdade e a inclusão em programas de P&amp;D é vital para garantir que a inovação beneficie todos os segmentos da sociedade. Além disso, campanhas de conscientização pública sobre a importância da ciência e tecnologia para o desenvolvimento sustentável são fundamentais para o engajamento da sociedade.
Por fim, a avaliação do impacto social e ambiental das inovações tecnológicas é crucial. Implementar sistemas para avaliar e garantir a transparência desses impactos pode orientar as decisões de políticas públicas e investimentos. Além disso, a cooperação internacional em pesquisa e inovação permite compartilhar conhecimentos e recursos, contribuindo para enfrentar desafios globais.</t>
  </si>
  <si>
    <t>Atualizar a legislação para a garantia do compartilhamento de recursos humanos do Estado com empresas para realização de atividades de PD&amp;I;;Tratar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internacionais;;Criar um sistema digital que conecte recursos humanos, capacidade instalada, especialidades dos pesquisadores e Institutos de Pesquisas e Inovação às demandas sociais e de mercado;;Promover a simplificação de procedimentos para gestão de projetos de ciência, tecnologia e inovação.</t>
  </si>
  <si>
    <t>Estabelecer programas de mentoria que conectem jovens cientistas e empreendedores com profissionais experientes, facilitando a transferência de conhecimento e experiência; ;Criar plataformas digitais para facilitar a colaboração entre cientistas, pesquisadores, empresas e o público, promovendo a troca de ideias e recursos;; Incentivar a criação de startups e empresas que tenham como foco a resolução de problemas sociais e ambientais, por meio de fundos de investimento específicos e programas de melhoria;</t>
  </si>
  <si>
    <t>Para expandir e consolidar o sistema paranaense de ciência, tecnologia e inovação, o Estado do Paraná pode adotar uma série de ações estratégicas para fortalecer o ambiente de negócios e promover um desenvolvimento social inclusivo e sustentável, alinhado aos Objetivos de Desenvolvimento Sustentável (ODS). Uma iniciativa fundamental é o aumento do investimento em pesquisa e desenvolvimento (P&amp;D), focando em áreas estratégicas como tecnologias sustentáveis, saúde e agricultura. Isso pode ser complementado com incentivos fiscais e subsídios para empresas que investem em inovação, especialmente aqueles com projetos alinhados aos ODS. Além disso, fomentar parcerias entre universidades, institutos de pesquisa e o setor privado é essencial para transferir conhecimentos científicos e tecnológicos para o mercado, impulsionando assim o empreendedorismo e a inovação local.
Além do financiamento e das parcerias, a educação e a capacitação em ciência e tecnologia são cruciais. O Estado deve investir em programas educacionais que fomentem habilidades relevantes para a economia do conhecimento, desde a educação básica até o ensino superior, incluindo a formação contínua de profissionais já inseridos no mercado. Igualmente importante é a construção e manutenção de infraestruturas de pesquisa, como parques tecnológicos e incubadoras, que oferecem suporte a startups e empresas condicionais. Além disso, campanhas de conscientização pública e programas que promovam a igualdade e a inclusão em P&amp;D podem garantir que os benefícios da inovação alcancem todas as camadas da sociedade. A tecnologia adotada nessas medidas pode posicionar o Paraná como um líder em ciência, e inovação, contribuindo significativamente para um desenvolvimento econômico e social sustentável e inclusivo.</t>
  </si>
  <si>
    <t>Garantir a ampliação, regularidade e perenidade dos financiamentos e investimentos em CT&amp;I;;Realizar ações de compliance e integridade entre os órgãos do Estado para a aplicação do Marco Legal de Ciência, Tecnologia e Inovação;;Qualificar de maneira continuada e valorizar os profissionais dedicados à gestão do Sistema Paranaense de CT&amp;I, inclusive os que atuam nos Núcleos de Inovação Tecnológica das ICTs públicas;;Estimular a implantação de laboratórios multiusuários;;Facilitar a transferência de conhecimento por meio de ações que eliminem as barreiras existentes entre os diferentes atores nas esferas pública e privada, com consequente ampliação da divulgação e comunicação da PD&amp;I junto à sociedade;</t>
  </si>
  <si>
    <t>Ampliar os investimentos estatais em P&amp;D, focando em setores estratégicos como energias renováveis, tecnologias limpas, saúde e agricultura sustentável. Isso pode ser realizado por meio de fundos estaduais específicos para pesquisa e inovação;;Implementar campanhas de conscientização sobre a importância da ciência e tecnologia para o desenvolvimento sustentável e programas que promovam a igualdade e a inclusão em P&amp;D;;Estabelecer parcerias entre universidades, institutos de pesquisa e o setor privado para facilitar a transferência de conhecimento e tecnologia, incentivando o empreendedorismo e a inovação;</t>
  </si>
  <si>
    <t>Uma das principais ações é investir na educação de qualidade em todos os níveis. Isso inclui não apenas garantir o acesso universal à educação básica, mas também promover a educação técnica e superior, com foco em habilidades relevantes para o mercado de trabalho do século XXI, como tecnologia, sustentabilidade e inovação. Além disso, é essencial implementar programas de educação continuada e capacitação profissional para adultos, garantindo que a força de trabalho permaneça adaptável e superada diante das mudanças tecnológicas e das exigências do mercado global. Esses programas devem ser acessíveis e inclusivos, abordando as necessidades de grupos sub-representados e vulneráveis, para garantir uma distribuição equitativa das oportunidades de desenvolvimento pessoal e profissional.
Além da educação formal, o Estado pode promover a aprendizagem informal e o desenvolvimento de habilidades por meio de programas de aprendizagem prática, como melhorias, programas de treinamento em serviço e parcerias com o setor privado. Isso não apenas enriquece a experiência educacional, mas também facilita a transição dos estudantes para o mercado de trabalho. Iniciativas de educação financeira, empreendedorismo e habilidades socioemocionais também são fundamentais para preparar indivíduos para os desafios do mundo empresarial e para contribuir de maneira eficaz para as comunidades. Investir em políticas de igualdade de gênero e inclusão social nas instituições educacionais e no local de trabalho é outra ação importante, garantindo que todos tenham as mesmas oportunidades de crescimento e contribuição. Essas ações, quando inovações de maneira abrangente e estratégica, podem resultar em uma força de trabalho bem preparada e voltada, impulsionando o ambiente de negócios e contribuindo significativamente para o desenvolvimento social e econômico sustentável.</t>
  </si>
  <si>
    <t>Constituir a competência de gestão de projetos de CT&amp;I no âmbito do funcionalismo público estadual, nas empresas, agências de fomento e fundações de amparo;;Incentivar a participação em eventos de outros Estados e países para conhecimento de iniciativas e ações que podem ser replicadas;;Inserir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</si>
  <si>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Incorporar educação ambiental e sustentabilidade em todos os níveis de ensino, conscientizando os futuros profissionais sobre a importância da responsabilidade ambiental nas práticas de negócios;; Estabelecer programas de intercâmbio educacional e profissional com outros países, permitindo que estudantes e profissionais adquiram experiências internacionais e se familiarizem com diferentes culturas de negócios e práticas de sustentabilidade;;Implementar políticas que promovam a diversidade e a inclusão no ambiente de trabalho, apoiando e valorizando diferentes perspectivas e experiências;</t>
  </si>
  <si>
    <t>Uma das principais ações é o investimento em infraestrutura de pesquisa e inovação, como parques tecnológicos, incubadoras e laboratórios de ponta. Esses espaços financeiros são essenciais para promover a colaboração entre instituições de pesquisa, empresas e startups, facilitando a transferência de tecnologia e o desenvolvimento de soluções inovadoras. Além disso, o Estado pode implementar redes de banda larga de alta velocidade e infraestrutura digital, que são cruciais para o acesso à informação e à colaboração na pesquisa, especialmente em regiões remotas ou menos desenvolvidas.
Além da infraestrutura física, a cooperação em CT&amp;I é outra área chave. O Estado pode fomentar parcerias estratégicas nacionais e internacionais, conectando instituições de pesquisa, universidades, setor privado e organizações não governamentais. Essas parcerias podem ser incentivadas através de conjuntos de fundos de pesquisa, programas de intercâmbio e plataformas colaborativas de inovação. A cooperação internacional, em particular, permite a partilha de conhecimentos, experiências e melhores práticas, além de abrir caminhos para enfrentar desafios globais. Para garantir que os benefícios da CT&amp;I sejam amplamente compartilhados, é essencial que o Estado promova políticas inclusivas, garantindo que grupos sub-representados e regiões menos envolvidas tenham acesso igual às oportunidades de inovação e desenvolvimento. Essas ações de infraestrutura e cooperação, quando inovações de forma integrada e estratégica, podem não apenas estimular a inovação e o crescimento econômico, mas também contribuir significativamente para o desenvolvimento social sustentável.</t>
  </si>
  <si>
    <t>Implementar projetos de cidades inteligentes que utilizam tecnologias avançadas para melhorar a eficiência dos serviços urbanos e promover a sustentabilidade. Isso pode incluir desde sistemas de transporte inteligentes até redes de energia renovável.; identificar e promover áreas estratégicas para a cooperação em CT&amp;I, como a mudança climática, a saúde pública e a segurança alimentar, que são fundamentais para os ODS.;Implementar políticas para promover a inclusão digital e garantir que todas as camadas da população tenham acesso às novas tecnologias, facilitando a disparidade digital.</t>
  </si>
  <si>
    <t>Uma abordagem chave é o investimento em plataformas e infraestruturas que facilitam o acesso e compartilhamento de conhecimentos em CT&amp;I, como centros de inovação, hubs tecnológicos e redes de colaboração entre universidades, institutos de pesquisa e o setor privado. Tais espaços incentivam a troca de ideias e a cooperação, essenciais para a inovação. Além disso, programas de financiamento e subsídios podem ser direcionados para projetos de pesquisa e desenvolvimento, especialmente aqueles que têm o potencial de resolver problemas sociais urgentes e promover a sustentabilidade. A criação de políticas que incentivem as empresas a investir em P&amp;D e a adotar novas tecnologias também é vital, assim como a simplificação de processos regulatórios para facilitar a inovação.
Além do apoio financeiro e da criação de uma infraestrutura favorável, o Estado deve promover a educação e a capacitação em CT&amp;I. Isso inclui a integração de currículos focados em ciência e tecnologia nas escolas e universidades, além de programas de formação profissional que atendem às necessidades emergentes do mercado. Para garantir um impacto social amplo, essas iniciativas educacionais devem ser inclusivas e acessíveis a todas as camadas da população, incluindo grupos marginalizados. O Estado também pode desempenhar um papel significativo na promoção da conscientização pública sobre a importância da CT&amp;I para o desenvolvimento sustentável, utilizando campanhas de comunicação e eventos de divulgação científica. Por fim, a cooperação internacional em CT&amp;I pode ser fortalecida, compartilhando conhecimentos e melhores práticas globais e enfrentando desafios transnacionais. Essas medidas, quando inovações de forma integrada, podem criar um ambiente propício para o crescimento econômico sustentável, ao mesmo tempo em que promovem a inclusão social e a realização dos ODS.</t>
  </si>
  <si>
    <t>Contribuir para promoção, participação e apropriação do conhecimento científico, tecnológico e inovador pela população em geral;;Ampliar as oportunidades de inclusão social das parcelas mais vulneráveis da população paranaense por meio da CT&amp;I;;Promover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universidades;;Estabelecer conexões interdisciplinares e pluriversidade de saberes;</t>
  </si>
  <si>
    <t>identificar e apoiar setores estratégicos para o desenvolvimento sustentável, como energias renováveis, agricultura sustentável e tecnologias limpas, através de políticas específicas e fundos de investimento.;Desenvolver programas específicos para inovação social, que abordem questões como desigualdade, saúde pública e educação, incentivando projetos que utilizem CT&amp;I para criar impacto social positivo.;Criar indicadores para medir o impacto da CT&amp;I no desenvolvimento social e econômico, garantindo que as iniciativas estejam alinhadas com os ODS e contribuam efetivamente para o bem-estar social.</t>
  </si>
  <si>
    <t>Uma ação primordial é estabelecer e fortalecer parcerias internacionais, incentivando a colaboração em projetos de pesquisa e desenvolvimento com instituições e empresas estrangeiras. Isso pode ser realizado por meio de acordos bilaterais ou multilaterais, que promovem o intercâmbio de conhecimentos, tecnologias e recursos. Além disso, o Estado pode criar programas de bolsas e subsídios que facilitem a mobilidade de pesquisadores e estudantes, permitindo que adquiram experiência internacional e estabeleçam redes de contato. Essas iniciativas não apenas ampliam o horizonte de pesquisa e inovação, mas também abrem novas oportunidades de mercado e parcerias comerciais para empresas locais.
Além do estabelecimento de parcerias e intercâmbios, o Estado pode atuar na promoção de eventos internacionais, como conferências e feiras de tecnologia, que prevê uma plataforma para a troca de ideias e a exposição de inovações. A participação ativa em fóruns internacionais de CT&amp;I também é crucial para garantir que o país esteja alinhado com as tendências globais e participe na formulação de políticas e normas internacionais. Para garantir um impacto social positivo, é importante que as estratégias de internacionalização incluam foco em tecnologias e inovações que abordem desafios globais, como mudanças climáticas, saúde e educação. Isso requer um alinhamento cuidadoso com os ODS, garantindo que os esforços de internacionalização contribuam para metas de desenvolvimento sustentável, não apenas a nível local, mas globalmente. Dessa forma, a internacionalização da CT&amp;I pode se tornar um motor tanto para o avanço econômico quanto para a melhoria das condições sociais e ambientais.</t>
  </si>
  <si>
    <t>Estimular a constituição, a expansão e a internacionalização de redes temáticas e interdisciplinares de pesquisa;;Fomentar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internacional;;Criar programa de bolsas de estudo no exterior para alunos e professores paranaenses;;Ampliação da cooperação internacional com ênfase nas áreas estratégicas para o desenvolvimento do Estado do Paraná.</t>
  </si>
  <si>
    <t>Criar fundos de conjuntos de investimento com outros países ou organizações internacionais para financiar projetos de pesquisa e desenvolvimento que tenham potencial de impacto global.;Encorajar programas de pesquisa que abordem questões globais, como mudanças climáticas, saúde global e desenvolvimento sustentável, promovendo soluções que tenham relevância além das fronteiras nacionais.;Participar ativamente na formulação e adoção de normas e padrões internacionais em CT&amp;I, garantindo que as inovações locais estejam alinhadas com os requisitos globais.</t>
  </si>
  <si>
    <t xml:space="preserve">Uma medida fundamental é o estabelecimento de programas de incentivo e financiamento que fomentem parcerias entre universidades, institutos de pesquisa e empresas. Isso pode incluir subsídios para projetos de pesquisa colaborativa, incentivos fiscais para empresas que investem em P&amp;D e a criação de fundos específicos para a inovação. Além disso, políticas que facilitam a transferência de conhecimento e tecnologia entre academia e indústria são essenciais, como a simplificação dos processos de licenciamento e patenteamento. Fomentar a criação de parques tecnológicos e incubadoras de empresas vinculadas a instituições acadêmicas também pode ser uma estratégia eficaz, pois esses espaços promovem a interação direta entre pesquisadores e empreendedores, além de oferecerem infraestrutura e serviços de apoio.
Além do apoio financeiro e estrutural, o Estado pode investir em programas de educação e treinamento que preparem estudantes e profissionais para atuarem na interface entre a academia e o setor empresarial. Isso inclui a oferta de cursos interdisciplinares que combinam conhecimentos científicos e tecnológicos com habilidades em gestão e empreendedorismo. Promover eventos, workshops e conferências que reúnam representantes de ambos os setores também é uma forma eficaz de estimular a troca de ideias e a colaboração. Adicionalmente, políticas que incentivam a responsabilidade social e ambiental nas parcerias entre academia e indústria podem garantir que os projetos desenvolvidos contribuam para os ODS. Implementando essas medidas, o Estado pode criar um ambiente propício para que a inovação gerada nas universidades e institutos de pesquisa seja efetivamente aplicada no setor produtivo, impulsionando o crescimento econômico e ao mesmo tempo atendendo a objetivos sociais e ambientais mais amplos.
</t>
  </si>
  <si>
    <t>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t>
  </si>
  <si>
    <t>Criar redes de inovação que conectem instituições acadêmicas e empresas em regiões específicas, incentivando projetos colaborativos que atendam às necessidades locais e promovam o desenvolvimento regional.;Organizar competições e desafios de inovação que reúnem estudantes, acadêmicos e profissionais do setor empresarial para trabalhar em soluções para problemas reais.;Encorajar empresas a investir em projetos de pesquisa que tenham um impacto social positivo, alinhando as atividades de P&amp;D com os ODS e promovendo a responsabilidade social corporativa.</t>
  </si>
  <si>
    <t>Primeiramente, é fundamental investir em infraestruturas que suportem a inovação e o empreendedorismo, como incubadoras de empresas, parques tecnológicos e centros de inovação. Essas oportunidades não são apenas recursos necessários para startups e inovações, mas também facilitam a colaboração entre diferentes atores do ecossistema de inovação. Além disso, políticas de incentivo fiscal e subsídios podem ser inovadoras para apoiar empresas emergentes, especialmente aquelas que se concentram em soluções sustentáveis ​​e tecnologias verdes. O Estado também pode desempenhar um papel crucial na facilitação do acesso ao financiamento, seja através de fundos de investimento governamentais, seja por meio da criação de plataformas que conectam startups a investidores privados.
Além do apoio financeiro e infraestrutural, é essencial que o Estado promova uma cultura de inovação e empreendedorismo desde os níveis educacionais mais básicos até ao ensino superior. Isso inclui a integração de currículos que enfatizem o pensamento crítico, a criatividade, as habilidades digitais e o empreendedorismo. Programas de formação e mentorias para empreendedores aspirantes, com foco especial em grupos sub-representados, podem ajudar a diversificar o ecossistema empresarial e promover a inclusão social. Além disso, a implementação de políticas que garantam um ambiente regulatório favorável ao empreendedorismo e à inovação, removendo barreiras burocráticas e protegendo a propriedade intelectual, é crucial para estimular o crescimento de negócios inovadores. Com essas ações, o Estado pode não apenas estimular o desenvolvimento econômico, mas também garantir que os benefícios da inovação e do empreendedorismo sejam compartilhados de forma mais equitativa, contribuindo para os ODS e para a construção de uma sociedade mais inclusiva e sustentável.</t>
  </si>
  <si>
    <t>Estimular a cultura empreendedora, em especial entre os jovens;;Atrair instrumentos de fomento e crédito para atividades que envolvam empreendedorismo inovador;;Expandir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ambientais;;Criar programas de empreendedorismo inovador que diminuam as brechas sociais, territoriais e de gênero.</t>
  </si>
  <si>
    <t>Desenvolve programas específicos de apoio a startups em setores estratégicos para o desenvolvimento sustentável, como saúde, educação e energias renováveis. Esses programas podem incluir acesso a recursos especializados, mentoria e redes de contato.;Estimular a inovação aberta por meio de parcerias entre o setor público, empresas privadas, universidades e institutos de pesquisa. Essas parcerias podem envolver a cocriação de soluções para desafios sociais e ambientais.;Implementar políticas que promovam a diversidade e a inclusão no ecossistema empreendedor, apoiando empreendedores de grupos sub-representados, como mulheres, minorias étnicas e pessoas com deficiência.</t>
  </si>
  <si>
    <t>Uma das principais ações é o desenvolvimento de políticas de incentivo fiscal e financeiro que apoiam a inovação nas empresas, incluindo subsídios, reduções de impostos ou créditos fiscais para atividades de pesquisa e desenvolvimento (P&amp;D). O Estado também pode criar fundos específicos para investir em empresas inovadoras, especialmente focadas em setores estratégicos como tecnologias sustentáveis, saúde e educação. Além disso, é essencial facilitar o acesso ao capital para startups e pequenas e médias empresas (PMEs) através de programas de financiamento, garantias de empréstimo e parcerias com instituições financeiras. Estabelecer parques tecnológicos e incubadoras de empresas, que oferecem não apenas espaço físico, mas também acesso a redes de contatos, mentorias e serviços de apoio, é outra estratégia importante para fomentar a inovação no setor empresarial.
Além do apoio financeiro e estrutural, o Estado pode promover uma cultura de inovação nas empresas por meio de programas de capacitação e desenvolvimento de competências. Isso inclui a formação em habilidades de inovação, gestão de P&amp;D e empreendedorismo, bem como o apoio ao desenvolvimento de parcerias entre universidades, institutos de pesquisa e o setor privado, incentivando a transferência de tecnologia e conhecimento. Iniciativas que estimulam a responsabilidade social corporativa e práticas empresariais sustentáveis ​​também são fundamentais, alinhando as atividades de inovação das empresas com os ODS. O Estado ainda pode desempenhar um papel ativo na criação de um ambiente regulador que facilite a inovação, removendo barreiras burocráticas desnecessárias e protegendo a propriedade intelectual. Com essas ações, o apoio à inovação nas empresas pode se tornar um motor para o crescimento econômico, ao mesmo tempo em que promove a inclusão social e o desenvolvimento sustentável.</t>
  </si>
  <si>
    <t>Elaborar cartilhas explicativas dos instrumentos de incentivo público à atividade empresarial, facilitando o acesso às informações e aumentando o número de empresas beneficiadas;;Prever investimentos em pesquisa, desenvolvimento e inovação em contratos de concessão de serviços públicos e regulações setoriais.</t>
  </si>
  <si>
    <t>Criar redes de inovação focadas em setores específicos, como tecnologias limpas ou saúde digital, para promover a colaboração, compartilhar melhores práticas e desenvolver soluções inovadoras que atendam a desafios específicos dessas.;Desenvolver programas específicos para apoiar a inovação em PMEs, incluindo assistência técnica, consultoria em gestão de inovação e acesso a novas tecnologias.;Criar um ambiente regulatório mais favorável para startups, simplificando processos de registro de empresas, obtenção de licenças e cumprimento de requisitos legais.</t>
  </si>
  <si>
    <t>Em primeiro lugar, é essencial investir na digitalização de serviços públicos, tornando-os mais acessíveis e eficientes para os cidadãos e empresas. Isso inclui a implementação de plataformas online para serviços governamentais, como registro de empresas, pagamento de impostos e obtenção de licenças, facilitando a interação entre o Estado e o setor privado. Além disso, o investimento em infraestrutura de TIC (Tecnologias da Informação e Comunicação) é crucial, especialmente em áreas rurais e comunidades desfavorecidas, para garantir o acesso equitativo à tecnologia e reduzir a divisão digital. A adoção de políticas de dados abertos pelo Estado também é fundamental, permitindo que empresas e pesquisadores acessem e utilizem dados governamentais para inovação e desenvolvimento de novos serviços e soluções.
Além do investimento em infraestrutura digital e serviços online, o Estado deve promover a capacitação digital da população e dos funcionários públicos. Isso envolve oferecer treinamento em habilidades digitais essenciais e promover a educação em TIC nas escolas, preparando as futuras gerações para a economia digital. Além disso, iniciativas para fomentar a inovação digital no setor privado, como incentivos fiscais para empresas que investem em tecnologias digitais e apoio a startups tecnológicas, são obrigatórias para contribuição para o ambiente de negócios. Para garantir que a transformação digital contribua para o desenvolvimento sustentável, é importante que as estratégias estejam integradas aos ODS, com um foco especial em soluções que promovam a sustentabilidade ambiental, a inclusão social e a redução de desigualdades. Com essas abordagens, a modernização e a transformação digital do Estado podem se tornar poderosas para um desenvolvimento econômico mais robusto e para a construção de uma sociedade mais justa e sustentável.</t>
  </si>
  <si>
    <t>Identificar os sistemas informatizados e apresentar um diagnóstico sobre os processos e as soluções tecnológicas utilizadas pela administração direta e indireta;;Revisar processos de trabalho no âmbito da administração direta e indireta do Estado visando à simplificação e desburocratização da ação pública;;Aprimorar a oferta de bens e serviços à sociedade através da transformação digital;;Digitalizar serviços públicos visando o menor tempo para o atendimento e a melhoria da qualidade de vida dos cidadãos;;Aumentar a capacidade estatal para a oferta digital de serviços públicos, assinaturas eletrônicas, governança digital, obtenção de documentos, entre outros;</t>
  </si>
  <si>
    <t>Estabelecer parcerias público-privadas para desenvolver projetos de infraestrutura de TIC, incluindo a expansão de redes de banda larga e o desenvolvimento de cidades inteligentes, que podem oferecer soluções inovadoras para problemas urbanos e rurais.; Oferecer incentivos para que empresas e organizações adotem tecnologias sustentáveis, como a computação em nuvem, que podem reduzir o impacto ambiental e promover a eficiência operacional.;Implementar programas específicos de inclusão digital para grupos vulneráveis, como idosos e pessoas em áreas rurais, garantindo que todos tenham as habilidades permitidas para participar da sociedade digital.</t>
  </si>
  <si>
    <t>Para a nacionalização, o Estado pode incentivar o crescimento de negócios inovadores no país por meio de políticas de incentivo fiscal para empresas que investem em pesquisa e desenvolvimento (P&amp;D), assim como por meio de subsídios e financiamentos para startups e pequenas e médias empresas (PMEs) inovadoras. Além disso, o fortalecimento de parcerias entre universidades, institutos de pesquisa e o setor privado é fundamental para fomentar um ecossistema de inovação robusto, onde o conhecimento científico possa ser efetivamente transformado em produtos e serviços comerciais. O Estado também pode implementar programas de capacitação e mentorias para empreendedores, focando em áreas chaves para o desenvolvimento sustentável, e criar uma infraestrutura que facilite a inovação, como parques tecnológicos e incubadoras.
Para a internacionalização dos negócios inovadores, o Estado pode atuar na promoção de empresas em mercados estrangeiros através de feiras internacionais, missões comerciais e redes de contatos globais. Políticas que facilitam a exportação e importação de produtos e serviços inovadores também são importantes, assim como acordos comerciais que permitem o acesso a novos mercados e a formação de parcerias estratégicas internacionais. O apoio à adaptação de produtos e serviços aos padrões e regulamentações internacionais é crucial para garantir a competitividade no exterior. Além disso, programas que incentivam a colaboração internacional em P&amp;D podem abrir oportunidades para a troca de conhecimentos e tecnologias, contribuindo para o avanço dos negócios inovadores em uma escala global. Essas ações, tanto para a nacionalização quanto para a internacionalização, não só fortalecem o ambiente de negócios, mas também promovem soluções inovadoras que podem contribuir para os ODS, como aquelas focadas em sustentabilidade, saúde e educação.</t>
  </si>
  <si>
    <t>Criar redes específicas de apoio à exportação para empresas inovadoras, fornecendo assistência em logística internacional, marketing e compreensão de normas de mercado externo, para facilitar sua entrada em novos mercados.;Promover acordos de cooperação internacional em pesquisa e desenvolvimento, que possam abrir portas para inovações conjuntas e acesso a tecnologias e mercados estrangeiros.;Estabelecer incentivos para empresas que desenvolvem inovações inovadoras para resolver desafios globais, como mudanças climáticas e sustentabilidade, alinhando-se assim com os ODS.</t>
  </si>
  <si>
    <t>Em primeiro lugar, investir na educação e no desenvolvimento de habilidades é crucial. Isso inclui a integração de currículos focados em criatividade, pensamento crítico e habilidades digitais desde os níveis mais básicos da educação, bem como o incentivo à formação em ciência, tecnologia, engenharia e matemática (STEM) em níveis superiores. Além disso, o Estado pode promover programas de formação e capacitação em empreendedorismo e inovação, tanto para estudantes quanto para profissionais já no mercado de trabalho. O desenvolvimento de parcerias entre instituições de ensino, setor privado e comunidades locais também é essencial para criar um ambiente colaborativo que estimule a inovação prática e aplicada.
Além do foco na educação e formação, o Estado pode criar um ambiente propício à inovação por meio de políticas e incentivos. Isso inclui a implementação de políticas de incentivo fiscal e financeiro para startups e empresas que investem em P&amp;D, assim como o estabelecimento de parques tecnológicos e incubadoras que oferecem suporte e recursos para novos empreendimentos. Incentivar a colaboração intersetorial e o desenvolvimento de ecossistemas de inovação locais pode ajudar a alavancar a expertise e os recursos disponíveis em diferentes áreas. Além disso, políticas que promovam a inclusão e a diversidade no ecossistema de inovação são fundamentais para garantir que uma variedade de perspectivas e experiências contribuam para soluções criativas e eficazes. Ao adotar essas estratégias, o Estado não apenas impulsiona o crescimento econômico, mas também garante que os benefícios da inovação sejam compartilhados de forma mais ampla, contribuindo para um desenvolvimento social inclusivo e sustentável.</t>
  </si>
  <si>
    <t>Estimular a formação de redes de inovação que conectem diferentes atores - incluindo universidades, empresas, governos locais e organizações não governamentais - para facilitar a colaboração e o compartilhamento de recursos e conhecimentos.;Encorajar e apoiar iniciativas de inovação social e comunitária, focadas na resolução de questões sociais, como pobreza, educação e saúde, através de abordagens inovadoras.;Implementar políticas de compras públicas que priorizem produtos e serviços inovadores, incentivando o setor.</t>
  </si>
  <si>
    <t>O Estado do Paraná enfrenta o desafio de estabelecer um ecossistema robusto de inovação que integre efetivamente a pesquisa científica ao setor produtivo. Embora possuam instituições de pesquisa e universidades conhecidas, a transferência de tecnologia e conhecimento para o setor empresarial ainda precisa ser fortalecida. Essa integração demanda investimentos em pesquisa e desenvolvimento e a criação de infraestruturas, como parques tecnológicos e incubadoras, que promovam a colaboração entre diferentes atores do ecossistema de inovação.
Outra questão crucial é a necessidade de capacitação de recursos humanos. Para projetar uma economia baseada no conhecimento, o Paraná deve focar na educação e treinamento em áreas de ciência, tecnologia, engenharia e matemática (STEM), além de desenvolver habilidades em empreendedorismo e inovação. Isso implica não apenas em melhorar a educação em STEM, mas também em cultivar uma cultura de inovação desde os níveis educacionais mais básicos. Além disso, o desafio de integrar políticas sustentáveis ​​ao desenvolvimento econômico é essencial, buscando um equilíbrio entre crescimento econômico e preservação ambiental, investindo em tecnologias limpas e práticas sustentáveis ​​de negócios.
Por fim, enfrentar a desigualdade social e garantir um desenvolvimento inclusivo são desafios fundamentais para o Paraná. É necessário implementar políticas que promovam a igualdade de acesso a oportunidades educacionais e econômicas, independentemente do contexto socioeconômico. Assegurando que os benefícios da inovação sejam compartilhados de forma inclusiva, o Paraná poderá avançar para uma economia dinâmica, reforçada por descobertas científicas e comprometida com a inclusão social e a sustentabilidade.</t>
  </si>
  <si>
    <t>Luciane Curtes</t>
  </si>
  <si>
    <t>Gerente Regional</t>
  </si>
  <si>
    <t>lucianeporfirio@idr.pr.gov.br</t>
  </si>
  <si>
    <t>670.072.449-04</t>
  </si>
  <si>
    <t>Incentivar pesquisas que favoreçam a ergonomia nos trabalhos de hortifruti para os Agricultores Familiares.</t>
  </si>
  <si>
    <t>Atualizar a legislação para a garantia do compartilhamento de recursos humanos do Estado com empresas para realização de atividades de PD&amp;I;;Impulsionar a inovação disruptiva;;Alinhar as instituições de PD&amp;I com a Política Estadual de CT&amp;I por intermédio de apoio de pesquisas orientadas à missão;;Realizar uma gestão da CT&amp;I orientada à avaliação de resultados;;Promover a simplificação de procedimentos para gestão de projetos de ciência, tecnologia e inovação.</t>
  </si>
  <si>
    <t>mudar a política dos servidores estaduais, fazer com que estes sejam mais atuantes e comprometidos com o trabalho.</t>
  </si>
  <si>
    <t>Manejar novos instrumentos jurídicos de contratação contidos no Marco Legal de Ciência, Tecnologia e Inovação;;Qualificar de maneira continuada e valorizar os profissionais dedicados à gestão do Sistema Paranaense de CT&amp;I, inclusive os que atuam nos Núcleos de Inovação Tecnológica das ICTs públicas;;Promover a abordagem mais consistente dos conteúdos de ciências, tecnologia, engenharia e matemática na formação em todos os níveis;;Inserir a educação básica no Sistema Estadual de CT&amp;I e considerar seus atores como operadores de CT&amp;I;;Formar recursos humanos nas áreas de ciência, pesquisa, tecnologia e inovação, inclusive por meio de apoio às atividades de extensão.</t>
  </si>
  <si>
    <t>Djalma Gonçalves Ferreira</t>
  </si>
  <si>
    <t>profdjferreira@gmail.com</t>
  </si>
  <si>
    <t>614.337.649-20</t>
  </si>
  <si>
    <t>Investimento nas Universidades Estaduais. Para fomento da tecnologia de fomento as áreas de desenvolvimento sustentável.</t>
  </si>
  <si>
    <t>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</si>
  <si>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Cleber Gusso Andrade</t>
  </si>
  <si>
    <t>Especialista em Regulação / Administrador</t>
  </si>
  <si>
    <t>cleber.gandrade@agepar.pr.gov.br</t>
  </si>
  <si>
    <t>019.911.539-70</t>
  </si>
  <si>
    <t>Desenvolvimento de uma cadeia de produção para economia verde com o desenvolvimento de cooperativas para sustentar o mercado de componente eletrônicos para o desenvolvimento de painéis solares (por exemplo).</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</si>
  <si>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internacional;;Apoiar as atividades de PD&amp;I e a inserção de pesquisadores nas empresas e no governo;;Atualizar a legislação para a garantia do compartilhamento de recursos humanos do Estado com empresas para realização de atividades de PD&amp;I;;Desenvolver nas escolas aptidões individuais para o empreendedorismo e para a pesquisa científica;</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</si>
  <si>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t>
  </si>
  <si>
    <t>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replicadas;;Inserir a educação básica no Sistema Estadual de CT&amp;I e considerar seus atores como operadores de CT&amp;I;;Formar recursos humanos nas áreas de ciência, pesquisa, tecnologia e inovação, inclusive por meio de apoio às atividades de extensão.</t>
  </si>
  <si>
    <t>Trazer para o Estado mostras itinerantes com assuntos pertinentes à popularização da CT&amp;I;;Estimular a participação de jovens, em especial meninas, em atividades de CT&amp;I;;Promover a interação entre a ciência, a cultura e a arte, com valorização dos aspectos humanísticos e da história da ciência;;Respeitar e valorizar os conhecimentos populares e tradicionais em as relações com CT&amp;I;;Apoiar o fortalecimento de meios de comunicação pública da ciência como portais, canais de vídeos, sites, jornais e projetos desenvolvidos no âmbito das ICTs.</t>
  </si>
  <si>
    <t>Ampliar e fortalecer a internacionalização no ensino e pesquisa em CT&amp;I;;Apoiar a internacionalização de instituições públicas e privadas paranaenses que atuam na área de CT&amp;I;;Possibilitar gestores e pesquisadores vivenciar novas experiências de interação e desenvolvimento, apropriando-se de visões mais amplas e sem fronteiras, para melhores tomadas de decisão em investimentos futuros em suas organizações;;Atrair pesquisadores estrangeiros com programas de desenvolvimento conjunto;;Ampliação da cooperação internacional com ênfase nas áreas estratégicas para o desenvolvimento do Estado do Paraná.</t>
  </si>
  <si>
    <t>Tornar as universidades paranaenses motores vitais da inovação;;Criar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</si>
  <si>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Estimular a cultura empreendedora, em especial entre os jovens;;Apoiar ao avanço tecnológico e às inovações nas empresas e outras organizações públicas e privadas no Estado do Paraná;;Atualizar e aperfeiçoar os instrumentos de fomento e crédito para atividades que envolvam o empreendedorismo inovador;;Impulsionar a inovação disruptiva e o empreendedorismo no campo digital para MPMEs, possibilitando que startups aproveitem as oportunidades do mercado regional e fortaleçam a competitividade paranaense nas áreas estratégicas;;Criar programas de empreendedorismo inovador que diminuam as brechas sociais, territoriais e de gênero.</t>
  </si>
  <si>
    <t>Estimular a inserção de pesquisadores em empresas privadas, através de programas de concessão de bolsas;;Qualificar profissionais especializados para atuarem na área de execução de projetos de inovação no ambiente empresarial;;Promover ações de Apoio Direto à Inovação destinadas ao atendimento de prioridades estaduais de interesse estratégico;;Regulamentar a concessão de bônus tecnológico;;Lançar prêmios tecnológicos para empresas sediadas no Estado;</t>
  </si>
  <si>
    <t>Diminuir a desigualdade e dar maior acesso à tecnologia aos cidadãos menos favorecidos pelas políticas públicas.</t>
  </si>
  <si>
    <t>Arnaldo Colozzi Filho</t>
  </si>
  <si>
    <t>acolozzi@idr.pr.gov.br</t>
  </si>
  <si>
    <t>238.715.716-87</t>
  </si>
  <si>
    <t>Apoiar a integração entre instituições públicas e privadas para o desenvolvimento de projetos de pesquisa com foco regional, principalmente relacionadas aos sistemas produtivos de base regional sustentáveis. Fortalecer as instituições de ensino, pesquisa e extensão com atuação regional.</t>
  </si>
  <si>
    <t>Conceder de subvenção financeira a projetos de PD&amp;I;;Apoiar a cooperação entre empresas, governo e instituições de ciência e tecnologia, em caráter regional, nacional e internacional;;Atualizar a legislação para a garantia do compartilhamento de recursos humanos do Estado com empresas para realização de atividades de PD&amp;I;;Alinhar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t>
  </si>
  <si>
    <t>Estimular a formação de redes regionais de pesquisa entre instituições públicas e privadas para a realização de projetos de pesquisa e extensão de interesse regional.</t>
  </si>
  <si>
    <t>Apoiar a estruturação de laboratórios de pesquisa multi-usuários (Multi-institucionais) regionais de forma a fortalecer e ampliar a capacidade de geração de inovações e/ou adaptação de tecnologias com base as necessidades regionais, observando as diferenças culturais, edafoclimáticas e sociais de cada região.</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</si>
  <si>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Inovação&lt;/a&gt;;;Estimular a inovação no setor público e privado, a constituição e a manutenção de parques, os arranjos Produtivos Locais (APLs), os polos e arranjos tecnológicos, os distritos industriais e os demais ambientes promotores da inovação;</t>
  </si>
  <si>
    <t>Apoio à estruturação física e de recursos humanos para a formação e/ou consolidação de centros de pesquisa e inovação regionais.</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</si>
  <si>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PD&amp;I;;Constituir a competência de gestão de projetos de CT&amp;I no âmbito do funcionalismo público estadual, nas empresas, agências de fomento e fundações de amparo;;Promover a abordagem mais consistente dos conteúdos de ciências, tecnologia, engenharia e matemática na formação em todos os níveis;;Formar recursos humanos nas áreas de ciência, pesquisa, tecnologia e inovação, inclusive por meio de apoio às atividades de extensão.</t>
  </si>
  <si>
    <t>Apoiar a formação e a fixação de recursos humanos em bases regionais, com forte formação teórico/prática sobre as necessidades, possibilidades e oportunidades para o bem estar social e a sustentabilidade regionais.necessidades</t>
  </si>
  <si>
    <t>É preciso que o estado olhe e haja de maneira adequada para as diferenças regionais relacionadas ao desenvolvimento tecnológico, com o objetivo de alavancar regiões que ainda não tem capacidade científica e de inovação capazes de se integrar a uma rade estadual de pesquisa e inovação produtiva.</t>
  </si>
  <si>
    <t>Apoiar a realização de projetos de pesquisa e extensão nas regiões menos desenvolvidas, visando integrá-las ao contexto estadual.</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</si>
  <si>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universidades;;Estimular a participação de grupos de áreas urbanas e periferias, áreas rurais, comunidades tradicionais, pessoas com deficiência, idosos, entre outros, em atividades de CT&amp;I;;Estabelecer parcerias em atividades de popularização e divulgação da CT&amp;I com órgãos públicos, entidades de CT&amp;I, empresas, universidades e instituições de pesquisa, entre outras;</t>
  </si>
  <si>
    <t>Maior apoio financeiro da F.Araucária a realização de eventos regionais de CT&amp;I.</t>
  </si>
  <si>
    <t>Fomentar o intercâmbio de experiências práticas entre profissionais (Professores e pesquisadores) paranaenses e extrangeiros de instituições referência.</t>
  </si>
  <si>
    <t>Ampliar e fortalecer a internacionalização no ensino e pesquisa em CT&amp;I;;Estimular a constituição, a expansão e a internacionalização de redes temáticas e interdisciplinares de pesquisa;;Fomentar a visibilidade da pesquisa e da produção de conhecimento e de inovação de pesquisadores paranaenses, seja por meio de publicações em revistas de impacto internacional e (ou) por meio da projeção e impacto nos rankings internacionais;;Fomentar, manter e investir em equipamentos e infraestruturas necessários para liderar avanços científicos e tecnológicos de ponta;;Treinamento de gestores para sensibilização da importância das ações de internacionalização, de pesquisa aplicada, de relacionamento com o setor empresarial e governo;</t>
  </si>
  <si>
    <t>Criar uma cultura de valorização interna nas instituições relativa à importancia da participação de professores e pesquisadores em ações de pesquisa e parcerias institucionais.</t>
  </si>
  <si>
    <t>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estudantes;;Aperfeiçoar as práticas relativas à proteção da propriedade intelectual, sua divulgação e conexão com o setor produtivo;;Regulamentar licenças de pesquisadores públicos e docentes das universidades estaduais para constituir empresa ou colaborar com empresa cujos objetivos envolvam a aplicação de inovação;;Estruturar os Núcleos de Inovação Tecnológica/Agências de Inovação das IEES para atenderem as atribuições da</t>
  </si>
  <si>
    <t>Estruturar os Núcleos de Inovação Tecnológica/Agências de Inovação das ICTs para atenderem as atribuições da Lei Estadual n.º 20.541/2021.</t>
  </si>
  <si>
    <t>Criar programas para apoiar a transformação de ideias em projetos bem sucedidos e sustentáveis;;Capacitação de recursos humanos para a inovação;;Desenvolver programas de fomento à inovação e ao empreendedorismo com foco na redução das desigualdades regionais e respeitadas as vocações das regiões paranaenses;;Financiar incubadoras e aceleradoras em empresas com base tecnológica;;Patrocinar políticas públicas que favorecem empreendimentos inovadores que gerem soluções para problemas ambientais;</t>
  </si>
  <si>
    <t>Desenvolver instrumentos de apoio à internacionalização de startups e MPMEs inovadoras, criando uma mentalidade global e facilitando acesso a outros mercados;;Participação efetiva nas políticas nacionais de desenvolvimento econômico, científico, tecnológico e de inovação na implementação dos respectivos planos, programas e projetos de interesse estadual;;Mapeamento de oportunidades de mercado em outros países;;Utilizar TICs nos processos estatais de certificação e documentação para internacionalização dos negócios;</t>
  </si>
  <si>
    <t>Manter um fluxo de apoio continuo e expressivo as ações de apoio a projetos de P.D&amp;I, como forma de garantir o avanço contínuo e não apenas cíclico da modernização e agroindustrialização competitiva do Estado.</t>
  </si>
  <si>
    <t>JEFFERSON DAMINELLI GARCIA</t>
  </si>
  <si>
    <t>Professor / Coordenador</t>
  </si>
  <si>
    <t>jefferson.garcia@escola.pr.gov.br</t>
  </si>
  <si>
    <t>491.548.939-68</t>
  </si>
  <si>
    <t>Aproximar mais as escolas que oferecem cursos técnicos com as empresas, através de estágios, com capacitações dos alunos, professores, coordenadores e outros.</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</si>
  <si>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internacional;;Apoiar as atividades de PD&amp;I e a inserção de pesquisadores nas empresas e no governo;;Criar programas para graduandos, mestrandos e doutorandos se capacitarem na proteção de suas pesquisas e oferta das mesmas para a solução de problemas locais, regionais, nacionais e internacionais;</t>
  </si>
  <si>
    <t>Criar programas para os alunos de cursos técnicos, ensino médio.</t>
  </si>
  <si>
    <t>Manejar novos instrumentos jurídicos de contratação contidos no Marco Legal de Ciência, Tecnologia e Inovação;;Promover a mobilidade internacional como parte integrante da carreira de profissionais de PD&amp;I;;Utilizar compras públicas como indutoras de inovação, a partir da capacitação dos agentes públicos no Marco Legal de Ciência, Tecnologia e Inovação;;Realizar concursos de invenções e regulamentar o investimento de capital semente estatal como forma de apoio ao empreendedorismo inovador de alto impacto;;Alinhar as políticas públicas de educação com as áreas estratégicas e os desafios estaduais e nacionais de CT&amp;I;</t>
  </si>
  <si>
    <t>Atualização de equipamentos de informática nas escolas estaduais;Atualização das Leis referentes ao aluno trabalhador, facilitando horários de trabalhos para que o mesmo tenha mais horas disponíveis para se dedicar aos estudos.</t>
  </si>
  <si>
    <t>Financiar feiras de ciências nas escolas;;Estimular a participação de jovens, em especial meninas, em atividades de CT&amp;I;;Apoiar ações para a realização de pesquisas sobre popularização e divulgação da CT&amp;I e de Ciência Cidadã a fim de fortalecer a área e subsidiar a tomada de decisão;;Respeitar e valorizar os conhecimentos populares e tradicionais em as relações com CT&amp;I;;Buscar parcerias internacionais para o desenvolvimento de atividades de CT&amp;I, troca de experiências e captação de recursos;</t>
  </si>
  <si>
    <t>Ampliar e fortalecer a internacionalização no ensino e pesquisa em CT&amp;I;;Estimular a constituição, a expansão e a internacionalização de redes temáticas e interdisciplinares de pesquisa;;Fomentar à cooperação entre empresas, governo e instituições de ciência e tecnologia, em caráter regional, nacional e internacional;;Fomentar, manter e investir em equipamentos e infraestruturas necessários para liderar avanços científicos e tecnológicos de ponta;;Treinamento de gestores para sensibilização da importância das ações de internacionalização, de pesquisa aplicada, de relacionamento com o setor empresarial e governo;</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</si>
  <si>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estadual;;Constituir fóruns de integração de políticas de CT&amp;I com os diversos agentes e atores;</t>
  </si>
  <si>
    <t>Estimular a inserção de pesquisadores em empresas privadas, através de programas de concessão de bolsas;;Qualificar profissionais especializados para atuarem na área de execução de projetos de inovação no ambiente empresarial;;Promover ações de Apoio Direto à Inovação destinadas ao atendimento de prioridades estaduais de interesse estratégico;;Lançar prêmios tecnológicos para empresas sediadas no Estado;;Prever investimentos em pesquisa, desenvolvimento e inovação em contratos de concessão de serviços públicos e regulações setoriais.</t>
  </si>
  <si>
    <t>Participação ativa do Sebrae para apoiar Inovações e Empreendedorismo.</t>
  </si>
  <si>
    <t>Aproximação com as unversidades federais (UFPR e UTFPR)</t>
  </si>
  <si>
    <t>Mais investimentos em educação, atualização dos equipamentos de informática, capacitação de professores, coordenadores, pedagogos, pessoal de apoio e direção das escolas, bons salários.</t>
  </si>
  <si>
    <t>VALDNEY FERREIRA DOS SANTOS</t>
  </si>
  <si>
    <t>ANALISTA DE SISTEMAS</t>
  </si>
  <si>
    <t>valdney@cohapar.pr.gov.br</t>
  </si>
  <si>
    <t>777.937.577-34</t>
  </si>
  <si>
    <t>Investimento em P&amp;D: O Estado pode aumentar os investimentos em projetos de P&amp;D, incentivando parcerias entre instituições acadêmicas, empresas e organizações da sociedade civil. Esse apoio financeiro pode acelerar a inovação e a criação de tecnologias voltadas para a sustentabilidade.
Políticas de Incentivo: Implementar políticas fiscais e incentivos para empresas que desenvolvam produtos e serviços alinhados aos ODS, incentivando práticas sustentáveis e responsáveis.
Transferência de Tecnologia: Facilitar a transferência de tecnologia entre instituições de pesquisa, empresas e setores da sociedade, promovendo a adoção rápida de inovações que contribuam para os ODS.
Formação de Recursos Humanos: Investir na formação de profissionais qualificados em ciência, tecnologia e inovação, preparando a força de trabalho para atuar em setores estratégicos e sustentáveis.
Parcerias Público-Privadas: Estimular parcerias entre o setor público e privado, promovendo a colaboração na realização de projetos de pesquisa e desenvolvimento com foco em soluções sustentáveis.
Estímulo a Setores Estratégicos: Identificar e apoiar setores estratégicos alinhados aos ODS, como energias renováveis, agricultura sustentável, saúde, educação e inclusão social, direcionando recursos e esforços para impulsionar a inovação nessas áreas.
Acesso à Informação e Dados Abertos: Facilitar o acesso à informação e promover a transparência, disponibilizando dados relevantes para a comunidade científica e para a sociedade em geral, estimulando a inovação e a criação de soluções baseadas em evidências.
Regulamentação Ambiental e Social: Implementar regulamentações que incentivem práticas empresariais sustentáveis, garantindo que as empresas atendam a critérios ambientais, sociais e éticos em suas operações.
Educação para Inovação: Promover programas educacionais que estimulem a cultura da inovação desde a educação básica, preparando a sociedade para uma abordagem mais sustentável e Inovadora.</t>
  </si>
  <si>
    <t>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graduação;;Impulsionar a inovação disruptiva;;Tratar com prioridade a pesquisa científica básica e aplicada, tendo em vista o bem público e o progresso da ciência, da tecnologia e da inovação e o desenvolvimento econômico e social sustentável do Estado;;Criar um sistema digital que conecte recursos humanos, capacidade instalada, especialidades dos pesquisadores e Institutos de Pesquisas e Inovação às demandas sociais e de mercado;</t>
  </si>
  <si>
    <t>Acesso à Informação e Dados Abertos: Facilitar o acesso à informação e promover a transparência, disponibilizando dados relevantes para a comunidade científica e para a sociedade em geral, estimulando a inovação e a criação de soluções baseadas em evidênc;Avaliação de Impacto Social e Ambiental: Implementar sistemas de avaliação de impacto social e ambiental para projetos de pesquisa e inovação, assegurando que contribuam positivamente para o desenvolvimento sustentável.</t>
  </si>
  <si>
    <t>Para fortalecer o ambiente de negócios e promover o desenvolvimento social inclusivo e sustentável no sistema paranaense de Ciência, Tecnologia e Inovação (CT&amp;I), alinhado aos Objetivos do Desenvolvimento Sustentável (ODS), o Estado pode adotar as seguintes ações:
Aumento de Investimentos em CT&amp;I: Incrementar os investimentos públicos em pesquisa e desenvolvimento, incentivando a geração de conhecimento e inovação no estado do Paraná.
Fomento à Interação Universidade-Empresa: Estimular parcerias entre instituições de pesquisa, universidades e empresas locais, promovendo a transferência de tecnologia e facilitando a aplicação prática de descobertas científicas no setor produtivo.
Criação de Ambientes de Inovação: Desenvolver e apoiar ambientes de inovação, como parques tecnológicos e incubadoras de empresas, que facilitem a integração entre empreendedores, pesquisadores e investidores.
Incentivos Fiscais e Financeiros: Implementar políticas de incentivos fiscais e financeiros para empresas que atuam em setores estratégicos relacionados aos ODS, como energias renováveis, agricultura sustentável e saúde.
Capacitação e Formação de Recursos Humanos: Investir em programas de capacitação e formação de profissionais qualificados, alinhados com as demandas do mercado e com ênfase em áreas relacionadas aos ODS.
Promoção da Economia Circular: Estimular práticas de economia circular, incentivando a redução, reutilização e reciclagem de recursos, contribuindo para a sustentabilidade ambiental.
Apoio a Startups e Empreendedorismo Inovador: Criar programas de apoio específicos para startups e empreendedores que desenvolvam soluções inovadoras alinhadas aos ODS.</t>
  </si>
  <si>
    <t>Garantir a ampliação, regularidade e perenidade dos financiamentos e investimentos em CT&amp;I;;Estimular a implantação de laboratórios multiusuários;;Estimular a inovação no setor público e privado, a constituição e a manutenção de parques, os arranjos Produtivos Locais (APLs), os polos e arranjos tecnológicos, os distritos industriais e os demais ambientes promotores da inovação;;Desenvolver o sistema de parques tecnológicos e ambientes de inovação do Estado;;Promover a implementação do Marco Legal de CT&amp;I;</t>
  </si>
  <si>
    <t>Monitoramento e Avaliação de Impacto: Estabelecer mecanismos de monitoramento e avaliação para medir o impacto das ações em CT&amp;I no desenvolvimento social inclusivo e sustentável, assegurando a eficácia das iniciativas implementadas.;Apoio a Startups e Empreendedorismo Inovador: Criar programas de apoio específicos para startups e empreendedores que desenvolvam soluções inovadoras alinhadas aos ODS.</t>
  </si>
  <si>
    <t>Para fortalecer o ambiente de negócios e promover o desenvolvimento social inclusivo e sustentável, alinhado aos Objetivos do Desenvolvimento Sustentável (ODS), através da formação do capital humano, o Estado pode adotar as seguintes ações:
Investimento em Educação de Qualidade: Aumentar os investimentos em educação, desde o ensino básico até o ensino superior, garantindo acesso universal a uma educação de qualidade que prepare os cidadãos para o mercado de trabalho.
Desenvolvimento de Habilidades para o Século XXI: Atualizar os currículos educacionais para incluir habilidades relevantes para o século XXI, como pensamento crítico, resolução de problemas, criatividade e habilidades socioemocionais.
Parcerias com o Setor Privado: Estabelecer parcerias entre instituições educacionais e o setor privado para alinhar os currículos com as demandas do mercado de trabalho, garantindo que os graduados estejam preparados para as necessidades específicas das empresas.
Programas de Estágio e Aprendizado: Estimular a implementação de programas de estágio e aprendizado que proporcionem experiência prática aos estudantes, facilitando sua transição para o mercado de trabalho.
Acesso à Tecnologia e Conectividade: Assegurar o acesso universal à tecnologia e conectividade, permitindo que estudantes tenham acesso a recursos online e estejam preparados para a era digital.
Essas ações podem contribuir significativamente para fortalecer o capital humano, criar um ambiente de negócios mais robusto e promover o desenvolvimento social inclusivo e sustentável em consonância com os Objetivos do Desenvolvimento Sustentável.</t>
  </si>
  <si>
    <t>Manejar novos instrumentos jurídicos de contratação contidos no Marco Legal de Ciência, Tecnologia e Inovação;;Qualificar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amparo;;Promover a abordagem mais consistente dos conteúdos de ciências, tecnologia, engenharia e matemática na formação em todos os níveis;;Ampliar, diversificar e consolidar a capacidade de pesquisa básica no Estado;</t>
  </si>
  <si>
    <t>Promoção da Diversidade e Inclusão: Implementar políticas que promovam a diversidade e a inclusão na educação, garantindo igualdade de oportunidades para todos, independentemente de gênero, etnia, origem socioeconômica ou outras características.</t>
  </si>
  <si>
    <t xml:space="preserve">Desenvolvimento de Infraestrutura de Pesquisa: Investir na criação e melhoria de laboratórios e centros de pesquisa, proporcionando infraestrutura adequada para a realização de estudos científicos e tecnológicos de alta qualidade.
Parques Tecnológicos e Incubadoras: Estimular a criação de parques tecnológicos e incubadoras de empresas, promovendo a interação entre instituições de pesquisa, empresas e empreendedores, facilitando a transferência de tecnologia e a criação de startups inovadoras.
Redes de Colaboração em CT&amp;I: Fomentar redes de colaboração entre instituições de pesquisa, universidades, empresas e organizações da sociedade civil, incentivando a troca de conhecimento e expertise, além de facilitar a realização de projetos conjuntos.
Inclusão Digital e Acesso à Internet: Garantir a inclusão digital e o acesso à internet em áreas urbanas e rurais, promovendo a conectividade e permitindo que comunidades remotas participem ativamente da economia do conhecimento.
Plataformas de Compartilhamento de Dados: Desenvolver plataformas para o compartilhamento de dados e informações, facilitando a colaboração entre diferentes setores e otimizando o uso de recursos em projetos de CT&amp;I.
Avaliação de Impacto Socioeconômico: Implementar sistemas de avaliação de impacto socioeconômico para projetos de CT&amp;I, garantindo que as iniciativas contribuam de maneira efetiva para o desenvolvimento social inclusivo e sustentável.
</t>
  </si>
  <si>
    <t>Cooperação Internacional em CT&amp;I: Estimular parcerias e acordos internacionais em CT&amp;I, promovendo a cooperação científica e tecnológica com outros países, o que pode enriquecer o conhecimento local e facilitar o acesso a recursos globais.;Programas de Capacitação em Inovação: Oferecer programas de capacitação em inovação e empreendedorismo, preparando profissionais e empreendedores para o ambiente de negócios inovador e sustentável.</t>
  </si>
  <si>
    <t>Programas de Capacitação e Treinamento: Desenvolver programas de capacitação e treinamento que promovam a difusão de conhecimentos científicos e tecnológicos para profissionais de diversos setores, contribuindo para a melhoria da qualificação da mão de obra.
Eventos de Divulgação Científica e Tecnológica: Realizar eventos, feiras e exposições que facilitem a interação entre a comunidade científica, o setor empresarial e a sociedade em geral, promovendo a disseminação de informações sobre avanços tecnológicos e inovações.
Programas de Popularização da Ciência: Implementar programas voltados para a popularização da ciência, buscando despertar o interesse da população em geral por temas científicos e tecnológicos, incentivando a participação e o engajamento da sociedade.
Políticas de Incentivo à Transferência de Tecnologia: Implementar políticas que facilitem a transferência de tecnologia entre instituições de pesquisa e o setor privado, promovendo a aplicação prática de descobertas científicas em produtos e serviços.
Educação em Empreendedorismo: Introduzir a educação em empreendedorismo nos currículos escolares, incentivando o pensamento inovador desde as etapas iniciais da formação educacional.
Incentivos Fiscais para Inovação: Criar incentivos fiscais específicos para empresas que adotem práticas inovadoras e invistam em pesquisa e desenvolvimento alinhados aos ODS.</t>
  </si>
  <si>
    <t>Ampliar as oportunidades de inclusão social das parcelas mais vulneráveis da população paranaense por meio da CT&amp;I;;Desenvolver metodologias de ensino não formais;;Estimular a participação de jovens, em especial meninas, em atividades de CT&amp;I;;Estabelecer parcerias em atividades de popularização e divulgação da CT&amp;I com órgãos públicos, entidades de CT&amp;I, empresas, universidades e instituições de pesquisa, entre outras;;Apoiar o fortalecimento de meios de comunicação pública da ciência como portais, canais de vídeos, sites, jornais e projetos desenvolvidos no âmbito das ICTs.</t>
  </si>
  <si>
    <t>Programas de Inovação Aberta: Incentivar a inovação aberta, que envolve a colaboração entre empresas, instituições de pesquisa e a sociedade, promovendo o compartilhamento de ideias e soluções para desafios comuns.;Parcerias com Meios de Comunicação: Estabelecer parcerias com meios de comunicação para divulgar e traduzir avanços científicos e tecnológicos de forma acessível ao público em geral, promovendo a conscientização sobre a importância dessas áreas.</t>
  </si>
  <si>
    <t>Cooperação Internacional em Pesquisa: Estimular parcerias e acordos de cooperação em pesquisa e desenvolvimento entre instituições brasileiras e estrangeiras, fomentando a troca de conhecimento e a colaboração científica.
Participação em Redes Internacionais: Incentivar a participação ativa em redes internacionais de pesquisa, permitindo o compartilhamento de informações, a identificação de boas práticas e a colaboração em projetos de relevância global.
Mobilidade Acadêmica e Profissional: Facilitar a mobilidade de estudantes, pesquisadores e profissionais entre instituições nacionais e internacionais, promovendo a diversidade de experiências e o intercâmbio de conhecimentos.
Participação em Programas Internacionais de Financiamento: Engajar-se em programas internacionais de financiamento para pesquisa e inovação, buscando recursos globais para impulsionar projetos alinhados aos ODS.
Inclusão de Critérios de Sustentabilidade em Acordos: Incluir critérios de sustentabilidade em acordos internacionais de CT&amp;I, assegurando que as colaborações estejam alinhadas com práticas e objetivos sustentáveis.</t>
  </si>
  <si>
    <t>Ampliar e fortalecer a internacionalização no ensino e pesquisa em CT&amp;I;;Fomentar à cooperação entre empresas, governo e instituições de ciência e tecnologia, em caráter regional, nacional e internacional;;Criação de novos modelos de interação internacional;;Incentivar a mobilidade de pesquisadores, colaboração física e virtual entre instituições paranaenses e internacionais, participação em organizações internacionais de pesquisa, desenvolvimento e inovação;;Criar programa de bolsas de estudo no exterior para alunos e professores paranaenses;</t>
  </si>
  <si>
    <t>Promoção de Exportação de Tecnologia: Apoiar a exportação de produtos e serviços tecnológicos brasileiros, especialmente aqueles alinhados aos ODS, como tecnologias sustentáveis, energias renováveis e soluções para a saúde.;Incentivos à Internacionalização de Empresas: Oferecer incentivos fiscais e financeiros para empresas brasileiras que buscam internacionalizar suas operações, estimulando a inovação e a competitividade no mercado global.</t>
  </si>
  <si>
    <t>Estímulo a Parcerias Público-Privadas (PPPs): Promover a criação de parcerias entre instituições acadêmicas e empresas, incentivando a colaboração em projetos de pesquisa, desenvolvimento e inovação.
Criação de Centros de Pesquisa Conjuntos: Facilitar a criação de centros de pesquisa que envolvam tanto acadêmicos quanto profissionais do setor empresarial, fomentando a colaboração e a aplicação prática do conhecimento gerado.
Incentivos Fiscais para Pesquisa Colaborativa: Implementar políticas de incentivo fiscal para empresas que participem ativamente de projetos de pesquisa colaborativa com instituições acadêmicas, fortalecendo a interação entre os setores.
Participação em Programas de Financiamento Conjunto: Estimular a participação conjunta de empresas e instituições acadêmicas em programas de financiamento público, como forma de impulsionar projetos inovadores.
Desenvolvimento de Cursos e Treinamentos em Parceria: Promover a criação de cursos e treinamentos em parceria entre instituições acadêmicas e empresas, garantindo que a formação esteja alinhada às demandas do mercado de trabalho.
Incentivos à Inovação Sustentável: Criar políticas que incentivem a inovação sustentável, direcionando recursos para projetos que contribuam para o desenvolvimento social inclusivo e atendam aos ODS.</t>
  </si>
  <si>
    <t>Tornar as universidades paranaenses motores vitais da inovação;;Criar incentivos para que as IEES se integrem e executem programas, projetos e ações voltadas para a população com vistas a emancipação social e a integração regional solidária em articulação com a formação científica e pedagógica de seus estudantes;;Aperfeiçoar as práticas relativas à proteção da propriedade intelectual, sua divulgação e conexão com o setor produtivo;;Capacitar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</si>
  <si>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Incentivo ao Empreendedorismo Acadêmico: Criar programas de incentivo ao empreendedorismo acadêmico, apoiando a criação de startups e spin-offs a partir de pesquisas realizadas em instituições de ensino superior.;Transferência de Tecnologia: Desenvolver mecanismos eficientes para facilitar a transferência de tecnologia entre as instituições acadêmicas e as empresas, permitindo a aplicação prática de descobertas científicas.</t>
  </si>
  <si>
    <t>Criação de Ecossistemas de Inovação: Estimular a formação de ecossistemas de inovação, envolvendo universidades, empresas, centros de pesquisa, incubadoras e aceleradoras, para facilitar a colaboração e o surgimento de startups.
Incentivos Fiscais para Startups: Implementar políticas de incentivo fiscal específicas para startups e empresas inovadoras, reduzindo custos e fomentando o investimento em pesquisa e desenvolvimento.
Acesso a Financiamento para Inovação: Desenvolver linhas de crédito e fundos de investimento dedicados a projetos inovadores, proporcionando recursos financeiros para empreendedores e empresas que buscam inovar.
Monitoramento e Avaliação de Impacto Social: Implementar sistemas de monitoramento e avaliação para medir o impacto social e ambiental das inovações, garantindo que contribuam para o desenvolvimento sustentável.
Acesso a Redes de Mentoria e Networking: Facilitar o acesso a redes de mentoria e networking, conectando empreendedores a profissionais experientes que possam orientar e apoiar o desenvolvimento de seus negócios.</t>
  </si>
  <si>
    <t>Estimular a cultura empreendedora, em especial entre os jovens;;Criar programas para apoiar a transformação de ideias em projetos bem sucedidos e sustentáveis;;Atrair instrumentos de fomento e crédito para atividades que envolvam empreendedorismo inovador;;Estabelecer um conjunto de programas e ações escaláveis para adigitalização básica de MPMEs no Estado do Paraná;;Fomentar o capital empreendedor em projetos de CT&amp;I no Paraná;</t>
  </si>
  <si>
    <t>Educação para Inovação: Incluir a educação para inovação nos currículos escolares, promovendo a cultura empreendedora desde os estágios iniciais da formação educacional.;Desenvolvimento de Parques Tecnológicos: Investir na criação de parques tecnológicos que reúnam empresas inovadoras, proporcionando um ambiente propício para a interação e a troca de conhecimento.</t>
  </si>
  <si>
    <t>Incentivos Fiscais para Pesquisa e Desenvolvimento (P&amp;D): Implementar políticas de incentivo fiscal para empresas que investem em pesquisa e desenvolvimento, estimulando a inovação e a criação de soluções sustentáveis.
Programas de Subsídios e Financiamentos: Desenvolver programas de subsídios e financiamentos específicos para projetos inovadores, especialmente aqueles que contribuam para metas relacionadas aos ODS.
Centros de Inovação e Pesquisa Colaborativa: Apoiar a criação de centros de inovação e pesquisa colaborativa, onde empresas possam colaborar com instituições de pesquisa e outras organizações para desenvolver soluções inovadoras.
Apoio à Internacionalização: Fornecer suporte para que as empresas inovadoras possam internacionalizar seus produtos e serviços, ampliando seu alcance e impacto global.
Avaliação de Impacto Social e Ambiental: Implementar mecanismos de avaliação de impacto social e ambiental para projetos inovadores, assegurando que contribuam positivamente para o desenvolvimento sustentável.
Educação e Sensibilização: Promover programas de educação e sensibilização sobre a importância da inovação para o desenvolvimento sustentável, incentivando a participação ativa das empresas nesse processo.</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</si>
  <si>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bolsas;;Qualificar profissionais especializados para atuarem na área de execução de projetos de inovação no ambiente empresarial;;Lançar prêmios tecnológicos para empresas sediadas no Estado;;Utilizar o poder de compra do Estado para estimular empresas inovadoras;</t>
  </si>
  <si>
    <t>Acesso a Redes de Mentoria e Networking: Facilitar o acesso das empresas a redes de mentoria e networking, conectando-as a profissionais experientes que possam oferecer orientação estratégica em inovação.;Ecossistemas de Inovação: Apoiar a formação de ecossistemas de inovação, que incluam empresas, universidades, centros de pesquisa, aceleradoras e incubadoras, facilitando a interação e a troca de conhecimento.</t>
  </si>
  <si>
    <t>Desenvolvimento de Plataformas Digitais Integradas: Implementar plataformas digitais que integrem serviços governamentais, simplificando processos e facilitando o acesso da população a informações e serviços essenciais.
Aprimoramento da Infraestrutura Tecnológica: Investir na modernização da infraestrutura tecnológica do Estado, garantindo uma base sólida para a implementação de soluções digitais eficientes e seguras.
Governança de Dados: Estabelecer políticas claras de governança de dados para garantir a segurança, privacidade e transparência no tratamento das informações, promovendo a confiança da população e do setor empresarial.
Incentivos Fiscais para Inovação Digital: Implementar políticas de incentivos fiscais para empresas que investem em inovação digital, estimulando a competitividade e a geração de empregos no setor.
Monitoramento de Impacto Social e Ambiental: Estabelecer mecanismos de monitoramento e avaliação do impacto social e ambiental das iniciativas de transformação digital, garantindo que estejam alinhadas aos ODS.
Ao adotar essas ações, o Estado pode alavancar a modernização e transformação digital para criar um ambiente de negócios mais eficiente, inovador e inclusivo, contribuindo para o desenvolvimento sustentável em conformidade com os Objetivos do Desenvolvimento Sustentável.</t>
  </si>
  <si>
    <t>Open Data e Transparência: Promover a abertura de dados governamentais (open data) para estimular a transparência, a participação cidadã e o desenvolvimento de soluções inovadoras por parte da sociedade.;Capacitação em Tecnologia: Investir em programas de capacitação em tecnologia para servidores públicos, preparando-os para lidar com as demandas crescentes da transformação digital e promovendo a cultura de inovação.</t>
  </si>
  <si>
    <t>Apoio à Exportação de Produtos e Serviços Inovadores: Fornecer suporte financeiro e logístico para empresas inovadoras expandirem sua presença internacional, promovendo a exportação de produtos e serviços alinhados aos ODS.
Incentivos Fiscais para Inovação e Internacionalização: Criar políticas de incentivos fiscais que beneficiem empresas inovadoras e que estejam comprometidas com a internacionalização, estimulando o investimento em pesquisa, desenvolvimento e expansão global.
Participação em Feiras e Eventos Internacionais: Incentivar a participação de empresas inovadoras em feiras e eventos internacionais, proporcionando oportunidades para networking, parcerias estratégicas e visibilidade global.
Colaboração com Agências de Promoção de Investimentos: Estabelecer parcerias com agências de promoção de investimentos para atrair investidores estrangeiros e promover a internacionalização de negócios inovadores.
Medição de Impacto Social e Ambiental: Implementar métricas e padrões para medir o impacto social e ambiental das empresas inovadoras, assegurando que a internacionalização contribua positivamente para os ODS.
Ao adotar essas ações, o Estado pode criar um ambiente propício para a nacionalização e internacionalização de negócios inovadores, impulsionando o desenvolvimento econômico e social alinhado aos Objetivos do Desenvolvimento Sustentável.</t>
  </si>
  <si>
    <t>Capacitação em Negócios Internacionais: Oferecer programas de capacitação em negócios internacionais, preparando empreendedores e profissionais para os desafios e oportunidades do mercado global.</t>
  </si>
  <si>
    <t xml:space="preserve">Educação em Inovação: Inserir a educação em inovação nos currículos escolares, desde os níveis mais básicos até o ensino superior, promovendo uma cultura de pensamento criativo e inovador desde cedo.
Programas de Capacitação em Inovação: Desenvolver programas de capacitação em inovação para profissionais de diversos setores, proporcionando ferramentas e conhecimentos necessários para estimular a criatividade e a busca por soluções inovadoras.
Incentivos à Pesquisa e Desenvolvimento: Oferecer incentivos financeiros e fiscais para empresas que investem em pesquisa e desenvolvimento, estimulando a inovação e a criação de produtos e serviços alinhados aos ODS.
Reconhecimento e Premiação em Inovação: Criar prêmios e reconhecimentos para empresas, empreendedores e profissionais que se destacam em inovação, incentivando boas práticas e servindo como referência para outros.
Avaliação de Impacto Socioambiental: Implementar avaliação de impacto socioambiental para projetos inovadores, assegurando que as inovações contribuam positivamente para o desenvolvimento sustentável e estejam alinhadas aos ODS.
</t>
  </si>
  <si>
    <t>Políticas de Propriedade Intelectual: Reforçar e simplificar políticas relacionadas à propriedade intelectual, garantindo a proteção adequada para inovações e incentivando empresas a investirem em pesquisa e desenvolvimento.;Eventos e Competições de Inovação: Promover eventos, competições e hackathons que estimulem a criatividade e a inovação, proporcionando oportunidades para o desenvolvimento de projetos inovadores.</t>
  </si>
  <si>
    <t>O maior desafio para que o Estado do Paraná tenha uma economia acelerada pelas descobertas científicas e valores de desenvolvimento social inclusivo e sustentabilidade pode ser a integração eficaz entre os setores científico, empresarial e governamental. Superar esses desafios exige uma abordagem colaborativa e a longo prazo, envolvendo parcerias estratégicas entre o governo, instituições de pesquisa, setor privado e a sociedade civil. A integração eficaz desses elementos pode criar um ecossistema propício para uma economia acelerada pelas descobertas científicas e valores de desenvolvimento social inclusivo e sustentabilidade.</t>
  </si>
  <si>
    <t>Maurício de Barros</t>
  </si>
  <si>
    <t>Médico veterinário</t>
  </si>
  <si>
    <t>mauriciobarros@idr.pr.gov.br</t>
  </si>
  <si>
    <t>630.168.349-87</t>
  </si>
  <si>
    <t>A pesquisa tem que chegar às comunidades.</t>
  </si>
  <si>
    <t>Fortalecer a cooperação com órgãos e entidades públicos e com entidades privadas, inclusive para o compartilhamento de recursos humanos especializados e a capacidade instalada, para a execução de projetos de PD&amp;I;;Realizar concursos de invenções e regulamentar o investimento de capital semente estatal como forma de apoio ao empreendedorismo inovador de alto impacto;;Alinhar as políticas públicas de educação com as áreas estratégicas e os desafios estaduais e nacionais de CT&amp;I;;Ampliar, diversificar e consolidar a capacidade de pesquisa básica no Estado;;Formar recursos humanos nas áreas de ciência, pesquisa, tecnologia e inovação, inclusive por meio de apoio às atividades de extensão.</t>
  </si>
  <si>
    <t>Paulo Otávio Ghizoni</t>
  </si>
  <si>
    <t>Engenheiro Civil</t>
  </si>
  <si>
    <t>pauloghizoni@educacao.pr.gov.br</t>
  </si>
  <si>
    <t>033.819.959-44</t>
  </si>
  <si>
    <t>Na minha opinião, é bastante urgente inovações no espaço escolar, as escolas em média tem 40 anos, sua estrutura foi pensada para uma formação industrial, onde o professor era a fonte de informação, agora com a tecnologia o espaço escolar precisa de mudanças, novos espaços estão sendo solicitados, salas de robóticas, laboratórios, um setor de pesquisa dentro do Fundepar seria bastante interessante também no quesito aplicação dos recursos públicos das manutenções, uma vez que se aplica os recursos sem uma efetiva pesquisa no aluno, qual o impacto do prédio junto a educação do aluno? Quanto um layout inovador e prático melhora o aprendizado, poderia ser feitos duas linhas de pesquisa, junto ao setor de obras do fundepar e junto aos professores no quesito layout, o velho formato industrial continua sendo ineficazmente aplicado. Como tornar o prédio mais assertivo.</t>
  </si>
  <si>
    <t>SUZILENE APARECIDA ANGELO</t>
  </si>
  <si>
    <t>ASSISTRENTE ADMINISTRATIVO</t>
  </si>
  <si>
    <t>suzianhgelo@gmail.com</t>
  </si>
  <si>
    <t>878.838.809-34</t>
  </si>
  <si>
    <t>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graduação;;Desenvolver nas escolas aptidões individuais para o empreendedorismo e para a pesquisa científica;;Promover políticas setoriais de PD&amp;I por meio de ações orientadas para objetivos estratégicos;;Criar um sistema digital que conecte recursos humanos, capacidade instalada, especialidades dos pesquisadores e Institutos de Pesquisas e Inovação às demandas sociais e de mercado;</t>
  </si>
  <si>
    <t>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inovação;;Estimular a inovação no setor público e privado, a constituição e a manutenção de parques, os arranjos Produtivos Locais (APLs), os polos e arranjos tecnológicos, os distritos industriais e os demais ambientes promotores da inovação;;Desenvolver o sistema de parques tecnológicos e ambientes de inovação do Estado;;Promover a implementação do Marco Legal de CT&amp;I;</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</si>
  <si>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públicas;;Inserir a educação básica no Sistema Estadual de CT&amp;I e considerar seus atores como operadores de CT&amp;I;;Formar recursos humanos nas áreas de ciência, pesquisa, tecnologia e inovação, inclusive por meio de apoio às atividades de extensão.</t>
  </si>
  <si>
    <t>Enfatizar ações e atividades que valorizem a criatividade, a experimentação, a interdisciplinaridade, a transdisciplinaridade e o empreendedorismo nas escolas e universidades;;Estimular a participação de grupos de áreas urbanas e periferias, áreas rurais, comunidades tradicionais, pessoas com deficiência, idosos, entre outros, em atividades de CT&amp;I;;Respeitar e valorizar os conhecimentos populares e tradicionais em as relações com CT&amp;I;;Buscar parcerias internacionais para o desenvolvimento de atividades de CT&amp;I, troca de experiências e captação de recursos;;Apoiar o fortalecimento de meios de comunicação pública da ciência como portais, canais de vídeos, sites, jornais e projetos desenvolvidos no âmbito das ICTs.</t>
  </si>
  <si>
    <t>Ampliar e fortalecer a internacionalização no ensino e pesquisa em CT&amp;I;;Fomentar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internacional;;Apoiar a produção científica paranaense indexada em publicações internacionais;;Ampliação da cooperação internacional com ênfase nas áreas estratégicas para o desenvolvimento do Estado do Paraná.</t>
  </si>
  <si>
    <t>Estimular a cultura empreendedora, em especial entre os jovens;;Apoiar ao avanço tecnológico e às inovações nas empresas e outras organizações públicas e privadas no Estado do Paraná;;Capacitação de recursos humanos para a inovação;;Atrair instrumentos de fomento e crédito para atividades que envolvam empreendedorismo inovador;;Fomentar o capital empreendedor em projetos de CT&amp;I no Paraná;</t>
  </si>
  <si>
    <t>Conceder benefícios financeiros para iniciativas de inovação nas empresas, reembolsáveis e não reembolsáveis;;Qualificar profissionais especializados para atuarem na área de execução de projetos de inovação no ambiente empresarial;;Elaborar programas de transformação digital para empresas;;Utilizar a encomenda tecnológica como mecanismo de resolução de desafios da administração pública;;Lançar prêmios tecnológicos para empresas sediadas no Estado;</t>
  </si>
  <si>
    <t>Manter, inovar conhecimento dos estudantes nas areas tecnológicas</t>
  </si>
  <si>
    <t>ITAMIR VIOLA</t>
  </si>
  <si>
    <t>viola@viasoft.com.br</t>
  </si>
  <si>
    <t>697.447.699-04</t>
  </si>
  <si>
    <t>Precisamos pensar nosso processo de forma invertida: Do mercado para nossos laboratórios. Isto é, concentrar todos nossos esforços e recursos em Ciencia/ Inovação e Pesquisa Aplicada a soluções de problemas, que gerem empresas, empregos, renda, e potencialize novos ciclos.</t>
  </si>
  <si>
    <t>EMERSON Guzzi Zuan Esteves</t>
  </si>
  <si>
    <t>Docente universitário e Diretor da FAUEL</t>
  </si>
  <si>
    <t>emerson.esteves@uel.br</t>
  </si>
  <si>
    <t>005.074.859-98</t>
  </si>
  <si>
    <t>Integração dos setores público, privado e universidades.</t>
  </si>
  <si>
    <t>Desenvolver linhas de crédito voltadas ao avanço tecnológico e às inovações nas empresas e em outras organizações públicas e privadas no Estado do Paraná;;Conceder de subvenção financeira a projetos de PD&amp;I;;Desenvolver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t>
  </si>
  <si>
    <t>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Inovação;;Realizar concursos de invenções e regulamentar o investimento de capital semente estatal como forma de apoio ao empreendedorismo inovador de alto impacto;;Inserir a educação básica no Sistema Estadual de CT&amp;I e considerar seus atores como operadores de CT&amp;I;;Formar recursos humanos nas áreas de ciência, pesquisa, tecnologia e inovação, inclusive por meio de apoio às atividades de extensão.</t>
  </si>
  <si>
    <t>Enfatizar ações e atividades que valorizem a criatividade, a experimentação, a interdisciplinaridade, a transdisciplinaridade e o empreendedorismo nas escolas e universidades;;Financiar feiras de ciências nas escolas;;Estimular a realização de atividades de popularização e divulgação da CT&amp;I em ações de inclusão social para fins de redução das desigualdades;;Promover a interação entre a ciência, a cultura e a arte, com valorização dos aspectos humanísticos e da história da ciência;;Buscar parcerias internacionais para o desenvolvimento de atividades de CT&amp;I, troca de experiências e captação de recursos;</t>
  </si>
  <si>
    <t>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educação;;Fomentar, manter e investir em equipamentos e infraestruturas necessários para liderar avanços científicos e tecnológicos de ponta;;Incentivar a mobilidade de pesquisadores, colaboração física e virtual entre instituições paranaenses e internacionais, participação em organizações internacionais de pesquisa, desenvolvimento e inovação;;Ampliação da cooperação internacional com ênfase nas áreas estratégicas para o desenvolvimento do Estado do Paraná.</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</si>
  <si>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</si>
  <si>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Conceder de subvenção financeira a projetos de PD&amp;I;;Financiar incubadoras e aceleradoras em empresas com base tecnológica;;Contribuir com o setor empresarial na melhoria da competitividade e na adoção de estratégias de desenvolvimento e adoção de tecnologias e processos inovadores;;Fomentar o capital empreendedor em projetos de CT&amp;I no Paraná;;Expandir o empreendedorismo social de base inovadora, apoiando processos que gerem a inclusão de jovens, mulheres, negros, indígenas e LGBT+ no mercado no desenvolvimento de suas potencialidades;</t>
  </si>
  <si>
    <t>Expandir a utilização de TICs na prestação de serviços públicos do Estado;;Capacitação de recursos humanos para a transformação digital;;Revisar processos de trabalho no âmbito da administração direta e indireta do Estado visando à simplificação e desburocratização da ação pública;;Digitalizar serviços públicos visando o menor tempo para o atendimento e a melhoria da qualidade de vida dos cidadãos;;Aumentar a capacidade estatal para a oferta digital de serviços públicos, assinaturas eletrônicas, governança digital, obtenção de documentos, entre outros;</t>
  </si>
  <si>
    <t>Fazer a Integração dos setores público, privado e universidades. Quebrar os preconceitos entre os 3 setores.</t>
  </si>
  <si>
    <t>Patricia Wyler</t>
  </si>
  <si>
    <t>Fiscal de Defesa Agropecuária</t>
  </si>
  <si>
    <t>patricia.wyler@adapar.pr.gov.br</t>
  </si>
  <si>
    <t>226.500.038-80</t>
  </si>
  <si>
    <t>É importante que as escolas estejam preparadas para trazer conhecimentos científicos para os alunos, que seja realizado visitações em universidades, as crianças e adolescentes sejam estimuladas a pensar.</t>
  </si>
  <si>
    <t>Gilberto Souza</t>
  </si>
  <si>
    <t>Assessor</t>
  </si>
  <si>
    <t>gilsouza@governadoria.pr.gov.br</t>
  </si>
  <si>
    <t>075.547.249-75</t>
  </si>
  <si>
    <t xml:space="preserve">Fortalecer a pesquisa universitária como modal de solução dos problemas do Estado.
Valer do conhecimento das universidades aplicado ao caso concreto.
</t>
  </si>
  <si>
    <t>Fortalecer a pesquisa universitária como modal de solução dos problemas do Estado.</t>
  </si>
  <si>
    <t>Paulo Roberto Sonego</t>
  </si>
  <si>
    <t>Coordenador</t>
  </si>
  <si>
    <t>paulosonego@inova.pr.gov.br</t>
  </si>
  <si>
    <t>708.661.809-82</t>
  </si>
  <si>
    <t>Incentivar e apoiar iniciativas de desenvolvimeno e pesquisas com maior integração entre empresas e universidades</t>
  </si>
  <si>
    <t>Conceder de subvenção financeira a projetos de PD&amp;I;;Apoiar a cooperação entre empresas, governo e instituições de ciência e tecnologia, em caráter regional, nacional e internacional;;Atualizar a legislação para a garantia do compartilhamento de recursos humanos do Estado com empresas para realização de atividades de PD&amp;I;;Promover políticas setoriais de PD&amp;I por meio de ações orientadas para objetivos estratégicos;;Tratar com prioridade a pesquisa científica básica e aplicada, tendo em vista o bem público e o progresso da ciência, da tecnologia e da inovação e o desenvolvimento econômico e social sustentável do Estado;</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</si>
  <si>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Inovação&lt;/a&gt;;;Criar incentivos econômicos, financeiros, fiscais e outros para a inclusão de empresas em ambientes promotores de inovação;;Definir estratégias para estímulo da constituição, expansão e internacionalização de redes temáticas de pesquisa com trilhas para sua destinação econômica;;Conectar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inovação;;Desenhar políticas públicas específicas para a atuação dos inventores independentes e a criação, absorção, difusão e transferência de tecnologia;;Facilitar a transferência de conhecimento por meio de ações que eliminem as barreiras existentes entre os diferentes atores nas esferas pública e privada, com consequente ampliação da divulgação e comunicação da PD&amp;I junto à sociedade;;Promover a implementação do Marco Legal de CT&amp;I;</t>
  </si>
  <si>
    <t>Ofertar maior número de vagas de capacitação, disponibilizando estruturas existentes para este fim</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</si>
  <si>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impacto;;Alinhar as políticas públicas de educação com as áreas estratégicas e os desafios estaduais e nacionais de CT&amp;I;;Ampliar, diversificar e consolidar a capacidade de pesquisa básica no Estado;;Formar recursos humanos nas áreas de ciência, pesquisa, tecnologia e inovação, inclusive por meio de apoio às atividades de extensão.</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</si>
  <si>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ciências;;Desenvolver ações de comunicação pública da ciência e tecnologia com processos multimidiáticos e dialógicos com a população, incluindo audiências para além do público escolar;;Apoiar ações para a realização de pesquisas sobre popularização e divulgação da CT&amp;I e de Ciência Cidadã a fim de fortalecer a área e subsidiar a tomada de decisão;</t>
  </si>
  <si>
    <t>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internacionais;;Elaborar manuais, cartilhas e instrumentos similares para orientar as ações internacionais dos órgãos e das entidades da Administração Pública Estadual no que tange à celebração de protocolos, convênios e contratos internacionais;;Apoiar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t>
  </si>
  <si>
    <t>Criar uma Política de Inovação que tenha como foco principal o desenvolvimento sustentável de negócios, cujo foco principal seja o bem do cidadão</t>
  </si>
  <si>
    <t>Criar programas para apoiar a transformação de ideias em projetos bem sucedidos e sustentáveis;;Apoiar ao avanço tecnológico e às inovações nas empresas e outras organizações públicas e privadas no Estado do Paraná;;Capacitação de recursos humanos para a inovação;;Estimular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</si>
  <si>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bolsas;;Promover ações de Apoio Direto à Inovação destinadas ao atendimento de prioridades estaduais de interesse estratégico;;Regulamentar a concessão de bônus tecnológico;;Prever investimentos em pesquisa, desenvolvimento e inovação em contratos de concessão de serviços públicos e regulações setoriais.</t>
  </si>
  <si>
    <t>Estabelecer critério e prioridades para que o Estado esteja mais aberto a realizar ações de Modernização e Transformação Digital dentro da sua própria estrutura</t>
  </si>
  <si>
    <t>Identificar os sistemas informatizados e apresentar um diagnóstico sobre os processos e as soluções tecnológicas utilizadas pela administração direta e indireta;;Capacitação de recursos humanos para a transformação digital;;Revisar processos de trabalho no âmbito da administração direta e indireta do Estado visando à simplificação e desburocratização da ação pública;;Digitalizar serviços públicos visando o menor tempo para o atendimento e a melhoria da qualidade de vida dos cidadãos;;Aumentar a capacidade estatal para a oferta digital de serviços públicos, assinaturas eletrônicas, governança digital, obtenção de documentos, entre outros;</t>
  </si>
  <si>
    <t>Adotar ações efetivas que visem o desenvolvimento econômico e social, garantindo isenção e responsabilidade na implementação de programas de governo</t>
  </si>
  <si>
    <t>Felipe de Almeida Ribeiro</t>
  </si>
  <si>
    <t>felipe.ribeiro@unespar.edu.br</t>
  </si>
  <si>
    <t>031.675.159-61</t>
  </si>
  <si>
    <t>Em relação aos projetos de pesquisa dentro dos institutos e universidades, sugiro fortemente ao Governo de adotar a tramitação do CNPq para compras, seja capital ou custeio. O CNPq fornece um cartão do Banco do Brasil ao pesquisador. Ele mesmo realiza as compras e realiza a prestação de contas no sistema Carlos Chagas. Possuo projeto no CNPq e garanto que esse sistema é seguro e infinitamente mais ágil do que o atual em que os setores de compra das universidades realizam as compras. Há vários casos de colegas que receberam verba da Fundação Araucária e desistiram do projeto, tamanha a dificuldade de se usar o dinheiro.</t>
  </si>
  <si>
    <t>Em relação a concursos públicos: deveria ser obrigatória a participação de membros externos nas bancas examinadoras com experiência comprovada no assunto da banca. Obrigatório, não uma opção. Tenho visto absurdos acontecerem, de forma pública inclusiva (amigos participando de banca de amigos, pessoas sem expertise decidindo quem entra ou não...). A contratação de pesquisadores acarreta, hoje, cerca de uma vivência de 30, às vezes 40 anos dentro do serviço público. É preciso muito cuidado na contratação, pois nada adianta falar em fortalecimento e internacionalização se a base de pesquisadores é descuidada. Repito: obrigatoriedade de pessoal externo nas bancas (de outro estado preferencialmente) e com experiência comprovada no assunto da banca.</t>
  </si>
  <si>
    <t>Creio que a infraestrutura está melhorando em minha IES, mas ainda distante de um ideal. Recentemente, recebi pesquisadores da Áustria e Noruega. É notório o desinteresse deles em internacionalização em ambientes adaptados, como salas de aula que viram laboratório. Creio que o conceito de “laboratório” precisa ser levado mais a sério. Se de fato se constitui como um, deve ser imperativo o apoio da própria IES para sua manutenção. Hoje, por exemplo, estou num laboratório sem janela, sem ar-condicionado. Fica impraticável chamar aquilo de um ambiente de trabalho. Ademais, pesquisadores de fora estão interessados em outras coisas além do laboratório, mas coisas acerca do laboratório, como: auxílio estadia para poder trabalhar no laboratório; apoio financeiro para pesquisa dentro do laboratório etc.</t>
  </si>
  <si>
    <t>Falar inglês é o início de tudo. Ou pelo menos espanhol para uma política latinoamericana. Sem o capital humano falando esses idiomas, nada adianta se falar em internacionalização. Ou seja, o idioma é tudo. E sugiro outra coisa: é muito bom termos cursos de idiomas, mas seria mais rápido a contratação de pessoas que já falam o idioma.</t>
  </si>
  <si>
    <t>Repito o item sobre o CNPq (Eixo 1). Se a digitalização é o caminho, o processo de compras precisa ser agilizado. O tal ETG que entrou, além das existentes tramitações de compra, atrasam por demais as compras de um pesquisador. É preciso confiar mais no pesquisador com trajetória e experiência comprovadas. Ele não tem interesse nenhum em comprar produtos caros, pois diminui seu saldo. É imperativo o pesquisador possuir um cartão de compras e ele mesmo comprar e prestar contas ao fim.</t>
  </si>
  <si>
    <t>Apostem em cooperativas. Apostem em trabalhos colaborativos entre universidades, empresas, instituições estrangeiras, pesquisadores independentes, organizações, ONGs etc. A nossa desaceleração ocorre por conta de um sistema rígido. É preciso maior criatividade na economia. Para isso, é preciso arriscar mais.</t>
  </si>
  <si>
    <t>RUI PEREIRA LEITE JUNIOR</t>
  </si>
  <si>
    <t>ruileite@idr.pr.gov.br</t>
  </si>
  <si>
    <t>983.192.568-87</t>
  </si>
  <si>
    <t>Fortalecer os órgãos que desenvolvem atividades de pesquisa científicas, como instituições, agências e universidades, melhorando a infraestrutura e contratação de pessoal altamente qualificado.</t>
  </si>
  <si>
    <t>Desenvolver linhas de crédito voltadas ao avanço tecnológico e às inovações nas empresas e em outras organizações públicas e privadas no Estado do Paraná;;Conceder de subvenção financeira a projetos de PD&amp;I;;Promover políticas setoriais de PD&amp;I por meio de ações orientadas para objetivos estratégicos;;Alinhar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t>
  </si>
  <si>
    <t>Educação de qualidade desde o nível básico até o superior</t>
  </si>
  <si>
    <t>Garantir a ampliação, regularidade e perenidade dos financiamentos e investimentos em CT&amp;I;;Conectar pesquisadores, linhas de pesquisa, empresas, necessidades públicas e privadas no desenho de soluções inovadoras;;Ampliar a articulação e a cooperação institucional, nacional e internacional em matéria de CT&amp;I;;Implementar e fortalecer os Centros de Excelência em áreas estratégicas para o Estado.</t>
  </si>
  <si>
    <t>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CT&amp;I;;Inserir a educação básica no Sistema Estadual de CT&amp;I e considerar seus atores como operadores de CT&amp;I;;Formar recursos humanos nas áreas de ciência, pesquisa, tecnologia e inovação, inclusive por meio de apoio às atividades de extensão.</t>
  </si>
  <si>
    <t>Fortalecer as instituições de pesquisa e estimular a cooperação ao nível estadual, nacional e internacional</t>
  </si>
  <si>
    <t>Fortalecer a divulgação de conhecimentos gerados, tanto na comunidade científica como não comunidade em geral, mostrando a sua importância.</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</si>
  <si>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ciências;;Desenvolver ações de comunicação pública da ciência e tecnologia com processos multimidiáticos e dialógicos com a população, incluindo audiências para além do público escolar;</t>
  </si>
  <si>
    <t>Ampliar e fortalecer a internacionalização no ensino e pesquisa em CT&amp;I;;Incentivar a aproximação do Sistema Estadual de CT&amp;I de sistemas internacionais de CT&amp;I;;Apoiar a internacionalização de instituições públicas e privadas paranaenses que atuam na área de CT&amp;I;;Apoiar a produção científica paranaense indexada em publicações internacionais;;Atrair pesquisadores estrangeiros com programas de desenvolvimento conjunto;</t>
  </si>
  <si>
    <t>Criar programas para apoiar a transformação de ideias em projetos bem sucedidos e sustentáveis;;Apoiar ao avanço tecnológico e às inovações nas empresas e outras organizações públicas e privadas no Estado do Paraná;;Capacitação de recursos humanos para a inovação;</t>
  </si>
  <si>
    <t>Capacitação de recursos humanos para a transformação digital;;Aprimorar a oferta de bens e serviços à sociedade através da transformação digital;;Aumentar a capacidade estatal para a oferta digital de serviços públicos, assinaturas eletrônicas, governança digital, obtenção de documentos, entre outros;</t>
  </si>
  <si>
    <t>Estabelecimento de uma estrutura sustentável de pesquisa científica envolvendo instituições e universidades com um corpo técnico e científico de qualidade.</t>
  </si>
  <si>
    <t>VERIDIANA REZENDE</t>
  </si>
  <si>
    <t>rezendeveridiana@gmail.com</t>
  </si>
  <si>
    <t>033.142.679-08</t>
  </si>
  <si>
    <t>Lançamento de Editais com incentivo financeiro para que pesquisadores possam propor e desenvolver seus projetos de pesquisa; bolsas de produtividade em pesquisa para pesquisadores; bolsas para estudantes de mestrado e doutorado desenvolverem suas pesquisas.</t>
  </si>
  <si>
    <t>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</si>
  <si>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É urgente e necessário a valorização, o investimento e a visibilidade às pesquisas científicas.</t>
  </si>
  <si>
    <t>Marcos Rogério Gimenez</t>
  </si>
  <si>
    <t>Sul</t>
  </si>
  <si>
    <t>Polícia Penal</t>
  </si>
  <si>
    <t>marcos.gimenez@policiapenal.pr.gov.br</t>
  </si>
  <si>
    <t>027.409.619-60</t>
  </si>
  <si>
    <t>Ensino público integral técnico concursos na área de tecnologias.</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</si>
  <si>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CT&amp;I;;Formar recursos humanos nas áreas de ciência, pesquisa, tecnologia e inovação, inclusive por meio de apoio às atividades de extensão.</t>
  </si>
  <si>
    <t>Concursos com premiação para gênios paranaenses em dinheiro</t>
  </si>
  <si>
    <t>Começar implantando um ensino público integral, sendo meio periodo para cursos de tecnologias.</t>
  </si>
  <si>
    <t>Jussara Inês dresch</t>
  </si>
  <si>
    <t>Assistente social</t>
  </si>
  <si>
    <t>jussaradresch@idr.or.gov.br</t>
  </si>
  <si>
    <t>359.650.299-34</t>
  </si>
  <si>
    <t xml:space="preserve">Investir mais em ciência e capacitação humana...
Contratação de pessoas principalmente nas áreas rurais e remotas do Paraná...
</t>
  </si>
  <si>
    <t>RENATA PAULA FRASSETTO CASTANHEIRO</t>
  </si>
  <si>
    <t>TECNICO ADMINISTRATIVO</t>
  </si>
  <si>
    <t>renata.frassetto@uenp.edu.br</t>
  </si>
  <si>
    <t>026.068.839-85</t>
  </si>
  <si>
    <t>Conceder benefícios financeiros para iniciativas de inovação nas empresas, reembolsáveis e não reembolsáveis;;Qualificar profissionais especializados para atuarem na área de execução de projetos de inovação no ambiente empresarial;;Utilizar a encomenda tecnológica como mecanismo de resolução de desafios da administração pública;;Lançar prêmios tecnológicos para empresas sediadas no Estado;</t>
  </si>
  <si>
    <t>Incentiva os projetos científicos e tecnológicos, e elaborar um método de acompanhamento do desenvolvimentos do projetos, não só investir financeiramente mas acompanhar de perto o seu desenvolvimento, para não ter desvio de verba e corrupção.</t>
  </si>
  <si>
    <t>francisco armando de azevedo souza</t>
  </si>
  <si>
    <t>faas@uenp.edu.br</t>
  </si>
  <si>
    <t>142.601.151-20</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</si>
  <si>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internacional;;Alinhar as instituições de PD&amp;I com a Política Estadual de CT&amp;I por intermédio de apoio de pesquisas orientadas à missão;;Criar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</si>
  <si>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PD&amp;I;;Realizar ações de compliance e integridade entre os órgãos do Estado para a aplicação do Marco Legal de Ciência, Tecnologia e Inovação;;Criar incentivos econômicos, financeiros, fiscais e outros para a inclusão de empresas em ambientes promotores de inovação;;Promover a implementação do Marco Legal de CT&amp;I;</t>
  </si>
  <si>
    <t>Contribuir para promoção, participação e apropriação do conhecimento científico, tecnológico e inovador pela população em geral;;Ampliar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universidades;;Estimular a realização de atividades de popularização e divulgação da CT&amp;I em ações de inclusão social para fins de redução das desigualdades;;Estabelecer parcerias em atividades de popularização e divulgação da CT&amp;I com órgãos públicos, entidades de CT&amp;I, empresas, universidades e instituições de pesquisa, entre outras;</t>
  </si>
  <si>
    <t>Ampliar e fortalecer a internacionalização no ensino e pesquisa em CT&amp;I;;Estimular a constituição, a expansão e a internacionalização de redes temáticas e interdisciplinares de pesquisa;;Fomentar à cooperação entre empresas, governo e instituições de ciência e tecnologia, em caráter regional, nacional e internacional;;Gerar novos modelos de gestão, de ensino, de pesquisa, de inovação e de cooperação e interação que projetem e executem ações de internacionalização;;Treinamento de gestores para sensibilização da importância das ações de internacionalização, de pesquisa aplicada, de relacionamento com o setor empresarial e governo;</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</si>
  <si>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laboratórios;;Aperfeiçoar as práticas relativas à proteção da propriedade intelectual, sua divulgação e conexão com o setor produtivo;;Regulamentar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t>
  </si>
  <si>
    <t>Estimular a cultura empreendedora, em especial entre os jovens;;Criar programas para apoiar a transformação de ideias em projetos bem sucedidos e sustentáveis;;Conceder de subvenção financeira a projetos de PD&amp;I;;Capacitação de recursos humanos para a inovação;;Impulsionar a inovação disruptiva e o empreendedorismo no campo digital para MPMEs, possibilitando que startups aproveitem as oportunidades do mercado regional e fortaleçam a competitividade paranaense nas áreas estratégicas;</t>
  </si>
  <si>
    <t>CAROLINE MENDES DE SOUZA</t>
  </si>
  <si>
    <t>BOLSISTA TÉCNICO GRADUADO ARQUITETURA E URBANISMO</t>
  </si>
  <si>
    <t>caroline.souza@uenp.edu.br</t>
  </si>
  <si>
    <t>465.770.568-70</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</si>
  <si>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t>
  </si>
  <si>
    <t>O maior desafia que o Estado do Paraná, assim como todo o país enfrenta, é a falta de apoio e financiamento às pesquisas e pesquisadores. Em países desenvolvidos, os pesquisadores são tratados com maior valor e por isso são pioneiros em tantas inovações. Devemos tomar o exemplo e reconhecer que, para que nosso país e os estados progridam e sejam referências mundiais em inovações, temos que valorizar mais esses profissionais que dedicam suas vidas às pesquisas, ajudando-os no custeio de seus projetos e lhes pagando salários dignos e compatíveis com a qualificação de cada profissional.</t>
  </si>
  <si>
    <t>Kleberson Hayashi Angelossi</t>
  </si>
  <si>
    <t>Gerente de Inovação</t>
  </si>
  <si>
    <t>inovacao@coopavel.com.br</t>
  </si>
  <si>
    <t>051.423.029-07</t>
  </si>
  <si>
    <t>Listar e divulgar demandas reais das cidades para que as empresas e ambientes de inovação possam contribuir com as soluções.</t>
  </si>
  <si>
    <t>Desenvolver linhas de crédito voltadas ao avanço tecnológico e às inovações nas empresas e em outras organizações públicas e privadas no Estado do Paraná;;Conceder de subvenção financeira a projetos de PD&amp;I;;Apoiar as atividades de PD&amp;I e a inserção de pesquisadores nas empresas e no governo;;Desenvolver aptidões individuais para o empreendedorismo de alta densidade tecnológica nos estudantes das universidades públicas, desde a graduação;;Desenvolver nas escolas aptidões individuais para o empreendedorismo e para a pesquisa científica;</t>
  </si>
  <si>
    <t>Desenvolver, implementar e manter um sistema de informações, comunicação e disseminação do conhecimento em ciência, tecnologia e inovação;;Garantir a ampliação, regularidade e perenidade dos financiamentos e investimentos em CT&amp;I;;Estimular a implantação de laboratórios multiusuários;;Criar incentivos econômicos, financeiros, fiscais e outros para a inclusão de empresas em ambientes promotores de inovação;</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</si>
  <si>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amparo;;Incentivar a participação em eventos de outros Estados e países para conhecimento de iniciativas e ações que podem ser replicadas;;Promover a abordagem mais consistente dos conteúdos de ciências, tecnologia, engenharia e matemática na formação em todos os níveis;</t>
  </si>
  <si>
    <t>Implementar programas de CT&amp;I do Estado nos ambientes de inovação cadastrados ao SEPARTEC.</t>
  </si>
  <si>
    <t>Mapear e apoiar eventos já realizados pelos ambientes de inovação do Estado.</t>
  </si>
  <si>
    <t>Ampliar e fortalecer a internacionalização no ensino e pesquisa em CT&amp;I;;Estimular a constituição, a expansão e a internacionalização de redes temáticas e interdisciplinares de pesquisa;;Induzir e fomentar a institucionalização e a consolidação de uma Cultura de Internacionalização no Sistema Estadual de Ensino Superior;;Incentivar a aproximação do Sistema Estadual de CT&amp;I de sistemas internacionais de CT&amp;I;;Criar programa de bolsas de estudo no exterior para alunos e professores paranaenses;</t>
  </si>
  <si>
    <t>Tornar as universidades paranaenses motores vitais da inovação;;Capacitar professores e pós-graduandos em temas de propriedade intelectual, transferência de tecnologia, parcerias para desenvolvimento de produtos ou processos inovadores, empreendedorismo inovador com base científica;</t>
  </si>
  <si>
    <t>Estimular a cultura empreendedora, em especial entre os jovens;;Criar programas para apoiar a transformação de ideias em projetos bem sucedidos e sustentáveis;;Conceder de subvenção financeira a projetos de PD&amp;I;;Estimular e apoiar a constituição, consolidação e expansão de ambientes promotores de inovação nas suas dimensões ecossistemas de inovação e mecanismos de geração de empreendimentos;;Atrair instrumentos de fomento e crédito para atividades que envolvam empreendedorismo inovador;</t>
  </si>
  <si>
    <t>Revisar processos de trabalho no âmbito da administração direta e indireta do Estado visando à simplificação e desburocratização da ação pública;;Digitalizar serviços públicos visando o menor tempo para o atendimento e a melhoria da qualidade de vida dos cidadãos;;Aumentar a capacidade estatal para a oferta digital de serviços públicos, assinaturas eletrônicas, governança digital, obtenção de documentos, entre outros;</t>
  </si>
  <si>
    <t>Realizar os eventos de inovação do Estado nos ambiente de inovação credenciados.</t>
  </si>
  <si>
    <t>Ter continuidade do trabalho desenvolvido na próxima gestão do Estado.</t>
  </si>
  <si>
    <t>Roberto Cayetano Lotero</t>
  </si>
  <si>
    <t>Coordenador do Curso de Enegenharia Elétrica</t>
  </si>
  <si>
    <t>roberto.lotero@unioeste.br</t>
  </si>
  <si>
    <t>697.134.050-72</t>
  </si>
  <si>
    <t>Criar um ambiente de segurança jurídica para que professores das IES possam participar, sendo remunerados adequadamente, em projetos que envolvam empresas</t>
  </si>
  <si>
    <t>Apoiar as atividades de PD&amp;I e a inserção de pesquisadores nas empresas e no governo;;Atualizar a legislação para a garantia do compartilhamento de recursos humanos do Estado com empresas para realização de atividades de PD&amp;I;;Alinhar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</si>
  <si>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Alinhar o potencial do Estado com o desenvolvimento de novas tecnologias e processos que incluam a transição energética e a formação de recursos humanos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</si>
  <si>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inovação;;Conectar pesquisadores, linhas de pesquisa, empresas, necessidades públicas e privadas no desenho de soluções inovadoras;;Harmonizar as práticas e a legislação relativas à CT&amp;I;;Ampliar a articulação e a cooperação institucional, nacional e internacional em matéria de CT&amp;I;;Implementar e fortalecer os Centros de Excelência em áreas estratégicas para o Estado.</t>
  </si>
  <si>
    <t>Melhorar a formação de RH para a gestão de projetos de CT&amp;I, criando incentivos fortes para a sua fixação nas funções do Estado</t>
  </si>
  <si>
    <t>Promover a mobilidade internacional como parte integrante da carreira de profissionais de PD&amp;I;;Utilizar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amparo;;Incentivar a participação em eventos de outros Estados e países para conhecimento de iniciativas e ações que podem ser replicadas;;Alinhar as políticas públicas de educação com as áreas estratégicas e os desafios estaduais e nacionais de CT&amp;I;</t>
  </si>
  <si>
    <t>Fomentar, manter e investir em equipamentos e infraestruturas necessários para liderar avanços científicos e tecnológicos de ponta;;Virtualização da infraestrutura de CT&amp;I;;Desenvolver mecanismos de compras públicas, encomendas tecnológicas, concursos de CT&amp;I;</t>
  </si>
  <si>
    <t>Enfatizar ações e atividades que valorizem a criatividade, a experimentação, a interdisciplinaridade, a transdisciplinaridade e o empreendedorismo nas escolas e universidades;;Desenvolver metodologias de ensino não formais;;Estimular a participação de jovens, em especial meninas, em atividades de CT&amp;I;;Estabelecer parcerias em atividades de popularização e divulgação da CT&amp;I com órgãos públicos, entidades de CT&amp;I, empresas, universidades e instituições de pesquisa, entre outras;</t>
  </si>
  <si>
    <t>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educação;;Fomentar, manter e investir em equipamentos e infraestruturas necessários para liderar avanços científicos e tecnológicos de ponta;;Gerar novos modelos de gestão, de ensino, de pesquisa, de inovação e de cooperação e interação que projetem e executem ações de internacionalização;;Criar programa de bolsas de estudo no exterior para alunos e professores paranaenses;</t>
  </si>
  <si>
    <t>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laboratórios;;Constituir fóruns de integração de políticas de CT&amp;I com os diversos agentes e atores;;Regulamentar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t>
  </si>
  <si>
    <t>Estimular a cultura empreendedora, em especial entre os jovens;;Capacitação de recursos humanos para a inovação;;Atualizar e aperfeiçoar os instrumentos de fomento e crédito para atividades que envolvam o empreendedorismo inovador;;Fomentar o capital empreendedor em projetos de CT&amp;I no Paraná;</t>
  </si>
  <si>
    <t>O maior desafio está em desburocratizar o Estado, reduzindo seu tempo de resposta para as demandas da CT&amp;I. O outro grande desafio é formar mão de obra qualificada para promover o desenvolvimento desejado do Estado apoiado nas ações de CT&amp;I.</t>
  </si>
  <si>
    <t>Constança Barahona</t>
  </si>
  <si>
    <t>Professora - CRES</t>
  </si>
  <si>
    <t>constanca.barahona@uenp.edu.br</t>
  </si>
  <si>
    <t>012.058.231-74</t>
  </si>
  <si>
    <t>Combates ao racismo e ao machismo são urgentes no país todo, mas no Paraná é ainda mais gritante a necessidade de políticas de inclusão social.</t>
  </si>
  <si>
    <t>SÉRGIO ROBERTO ADRIANO PRATI</t>
  </si>
  <si>
    <t>srap@bol.com.br</t>
  </si>
  <si>
    <t>829.441.059-49</t>
  </si>
  <si>
    <t>Promover Ciências! Ciências Sociais, Humanas, da Saúde, Tecnológicas sem restrição apenas atender ao tecnológico e ambiente de negócios. Negócios surgirão com o cultivo de ideias! Ideias se cultiva com leituras desde as fantasias infantis até as bases das ciências humanas, sociais e biológicas. Tecnologia é consequência, não essência!</t>
  </si>
  <si>
    <t>Promover Ciências! Ciências Sociais, Humanas, da Saúde, Tecnológicas sem restrição apenas atender ao tecnológico e ambiente de negócios. Negócios surgirão com o cultivo de ideias! Ideias se cultiva com leituras desde as fantasias infantis até as bases da</t>
  </si>
  <si>
    <t>Ambiente de negócio só terá valor quando o cidadão se sentir valorizado e digno como ele é, cidadão. Estado parece querer atender apenas o Negócio, o Tecnológico, o Internacional, o Financeiro. Riqueza se produz com riqueza, mas com a riqueza da população. Não a riqueza do empresário! Valorize o cidadão com escolas e universidades de qualidade, como professores devidamente valorizados em seus direitos (faz 7 anos que inflação não é reposta aos servidores) com estrutura merecida pelo cidadão. Não com escolas e universidades mal conseguindo ter paredes em pé... Ambiente educacional qualificado deveria ser proporcional ao palácio Iguaçu mantido como "brincos". Por que as escolas, as universidades, vários hospitais e centros de saúde públicos do estado não tem todo o cuidado com a infraestrutura que palácios de governo, ALEP e por que não dizer dos Tribunais de justiça do estado? Qual é a diferença? Salvo que para políticos e juristas as regras parecer ser diferentes?</t>
  </si>
  <si>
    <t>Estimular a implantação de laboratórios multiusuários;;Criar incentivos econômicos, financeiros, fiscais e outros para a inclusão de empresas em ambientes promotores de inovação;;Apoiar as atividades de PD&amp;I e a inserção de pesquisadores nas empresas e no governo;</t>
  </si>
  <si>
    <t>Ambiente de negócio só terá valor quando o cidadão se sentir valorizado e digno como ele é, cidadão. Estado parece querer atender apenas o Negócio, o Tecnológico, o Internacional, o Financeiro. Riqueza se produz com riqueza, mas com a riqueza da população</t>
  </si>
  <si>
    <t>Não se deve fortalecer o ambiente de negócios, deve-se fortalecer o CAPITAL HUMANO, valoriza-lo, manter dignidade, direitos de subsistência e desenvolvimento nas carreiras nas escolas e universidades. A consequência dessa valorização será a manutenção das universidades estaduais paranaenses como representantes das melhores universidades do país. Com todo sofrimento que se tem para mantê-las funcionando elas continuam sendo as mais respeitadas e dignas das melhores avaliações. Todavia isso não se reflete na valorização dos profissionais que nelas atuam. Imagine se os profissionais tivessem as condições de dignidade garantidas, quanto mais êxito as universidades teriam. A propósito, quem mais forma a qualificação do capital humano são as universidades, todavia, formar técnico não qualifica capital humano, qualifica e fortalece a exploração do ambiente de negócios sobre o humano.</t>
  </si>
  <si>
    <t>Não se deve fortalecer o ambiente de negócios, deve-se fortalecer o CAPITAL HUMANO, valoriza-lo, manter dignidade, direitos de subsistência e desenvolvimento nas carreiras nas escolas e universidades. A consequência dessa valorização será a manutenção das</t>
  </si>
  <si>
    <t>Itens abaixo não atendem em nada ao desenvolvimento humano e técnico científico no Estado. Parece ser modelo para privatizar o Estado. Detalhe, por que não privatizamos o Governo e os Legisladores também? será que isso o governo aceitaria?</t>
  </si>
  <si>
    <t>Nada das opções contribui para o desenvolvimento da base educacional nem sequer para a qualificação do ambiente de desenvolvimento científico e intelectual nas universidades. Parece ser mero modo de promover o privado em detrimento ao público.</t>
  </si>
  <si>
    <t xml:space="preserve">Dispensável...
</t>
  </si>
  <si>
    <t>Inclusivo começa nas escolas. As escolas são inclusivas? As crianças e adolescentes são incluídas ou excluídas dentro de sua diversidade humana, cultural e social? A escola atende aos Direitos de dignidade? ;Foco sempre parece ser o abstrato, a pessoa jurídica, nunca a pessoa humana. Se Estado focar em médio e longo prazo no humano qualificado terá resultado com futuros "negócios"..</t>
  </si>
  <si>
    <t>Se uma universidade é predominantemente formadora de recursos humanos, das ciências humanas, sociais e da saúde, ela promoverá formação de "capital humano" nessa áreas. Então quer dizer que ela está dispensada de ser desenvolvida e/ou evoluída? Não há tecnologia sem a filosofia? Sem a História, Sem a Matemática, Sem as Línguas e Culturas. Universidade para desenvolver o Estado, ou seja, o HUMANO do Estado, o cidadão e suas riquezas, dependerá de uma população melhor educada e melhor qualificada, não uma população especialista em uma área técnica/tecnológica específica na qual tornará humanos em aparentes meros reprodutores de ação. Agentes pensantes, críticos, servem para construir e RE-construir as ideias e o futuro.</t>
  </si>
  <si>
    <t>Formar pessoas com qualidade e dignidade, não apenas tecnologia. Tecnologia será consequência. Valorizar o tecno em detrimento ao todo/holístico/soma é destruir o humano.</t>
  </si>
  <si>
    <t>Educação de base com qualidade, educação tecnológica e superior com qualidade e dar condições de vida com dignidade para todas as famílias conseguirem manter filhos e gestores das famílias nas atividades de desenvolvimento individual, social e coletivo com qualidade. Ciências, Cultura e Saúde dentro de cada casa/família é precursor de Ideias e Inovação. Lapidar/restringir acesso às ciências, artes, esportes e cultura impede as ideias de serem fortalecidas.</t>
  </si>
  <si>
    <t>Criar programas para apoiar a transformação de ideias em projetos bem sucedidos e sustentáveis;;Capacitação de recursos humanos para a inovação;</t>
  </si>
  <si>
    <t>Empresa apoia o seu colaborador a ser mais competitivo contribuindo para que ele seja permanentemente capacitado. Estado promove a mesma condição quando a população (a menos assistida e maioria dela) passe a ser assistida com direitos e dignidade. Isso inclui o usuário do estado como o servidor do estado. Estado que pensa em negócios e fomento ao financeiro, desdenha do humano. Dinheiro público do estado é para promover Direito público ao cidadão, não para engordar cofres para fins não construtivos ao cidadão.</t>
  </si>
  <si>
    <t>Inovação começa com o pensamento criativo. Pensamento criativo começa com a leitura diversa desde as histórias clássicas, quadrinhos, romances e livros científicos. Aprimoramento ocorre nas ciências das universidades.</t>
  </si>
  <si>
    <t>Modernizar digitalmente não significa que serviços serão executados, muito menos com êxito. Digital é instrumento para que o humano tenha facilitações nos serviços. Isso não ocorre pois parece que Estado quer digitalizar para controlar, não para servir. Digital aprimorado não é fiscalizador, deveria ser facilitador dos serviços. Isso não ocorre. parte porque o humano não é valorizado e sequer treinado/capacitado para usar o digital e/ou o humano usuário de serviços. Tecnologia para punir é sinônimo de arrecadação, arbitrariedade e desumanização. Usuário que não domina o digital desiste do serviço e passa a viver como abandonado pelo Estado. Milícias/Igrejas/Não governamentais gostam muito disso. Estado não atende pois não entende! E não quer entender, quer atender mercado financeiro e privatização do público.</t>
  </si>
  <si>
    <t>Modernizar digitalmente não significa que serviços serão executados, muito menos com êxito. Digital é instrumento para que o humano tenha facilitações nos serviços. Isso não ocorre pois parece que Estado quer digitalizar para controlar, não para servir.</t>
  </si>
  <si>
    <t>O foco deveria ser o nacional, a população, o cidadão. Sem ciência ampla desenvolvida e difundida pela universidade e meios de educação pública (pois a Privada nada faz a não ser manter seus lucros, não produz ciência) não haverá internacionalização de inovadores! O desenvolvimento e a educação não é para um governo é para a vida em médio e longo prazo. Planta-se e cultiva-se agora para que as próximas décadas a vida seja muito melhor. Para isso antes de internacionalizar deve-se valorizar, cultivar e desenvolver o interno, as instituições públicos e a massa maior de cidadão que estão usando o serviço público.</t>
  </si>
  <si>
    <t>O foco deveria ser o nacional, a população, o cidadão. Sem ciência ampla desenvolvida e difundida pela universidade e meios de educação pública (pois a Privada nada faz a não ser manter seus lucros, não produz ciência) não haverá internacionalização de in</t>
  </si>
  <si>
    <t>A universidade e os centros de artes ligados ao Estado deveriam atender/ disponibilizar ao cidadão ambientes de diversidade cultural para as artes do teatro, cinema, música, danças, gastronomia, vinculando os centros relacionados as artes com escolas, universidades, ambientes públicos de fomento à cultura. Setor privado poderia contribuir com fundos para promover e difundir, mas o público serve para atender ao público, assim o privado contribui para potencializar e fomentar ao público.</t>
  </si>
  <si>
    <t>Nenhuma desses itens disponíveis.</t>
  </si>
  <si>
    <t>O maior desafio é o Estado cumprir a leis que determinam como condições ao cidadão o direito de ter Educação, gratuita e como qualidade, nesse sentido passa pela estruturação de ambiente qualificado e adequado e inclusivo para crianças, adolescentes, adultos e idosos em poderem frequentar com segurança e qualidade os ambientes públicos educacionais. Estrutura pertinente para a Educação. Cabe ao Estado garantir aos docentes e agentes os devidos salários (com reposição legal da inflação, pois já não ocorre a praticamente 7 anos), espaço para qualificação dos servidores, bem como dar condições para que serviços públicos dentro das escolas e universidades sejam parte do espelho com que o Estado garanta ao cidadão o seus direitos de autonomia, de cidadania e de dignidade humana. Escolas são ambientes de desenvolvimento humano e educação, não de formalidade no cumprimento do direito a educação e/ou condicionamento para ser submisso ao sistema e/ou ao superior. Escola é lugar de Esporte, Artes, Cultura, Inclusão, Diversidade, Educação para a saúde e para a vida, Leitura e estudo sobre múltiplas ciências e tecnologia, assim como parte da escola pode sim formar técnicos e qualificação de mão de obra física, social e mental, mas a escola não é somente técnica como parece querer mostrar o Estado.</t>
  </si>
  <si>
    <t>Luiz Rodrigo Grochocki</t>
  </si>
  <si>
    <t>presidencia.abcf@gmail.com</t>
  </si>
  <si>
    <t>689.212.251-53</t>
  </si>
  <si>
    <t xml:space="preserve">1) Criar Novo Arranjo de Pesquisa e Inovação em Ciências Forenses – NAPI de Ciências Forenses (ODS 9, 11, 13, 14, 15 e 16).
2) Impulsionar e fomentar o Programa de Residência Técnica em ciências forenses (ODS 9, 11, 13, 14, 15 e 16).
3) Fortalecer o Programa Ciências Forenses na Escola (ODS 9, 11, 13, 14, 15 e 16).
4) Fortalecer a Academia de Ciências Forenses da Polícia Científica (ODS 9, 11, 13, 14, 15 e 16).
5) Diminuir a dependência tecnologia de equipamentos e insumos forenses através de linhas de crédito, subvenção e fomento para PD&amp;I em ciências forenses (ODS 9, 11, 13, 14, 15 e 16).
6) Fortalecer a Rede Integrada de Laboratórios Forenses (ODS 9, 11, 13, 14, 15 e 16).
7) Impulsionar programa de mestrado e doutorar em Inovação e Tecnologia Forenses (ODS 9, 11, 13, 14, 15 e 16).
8) Fortalecer e impulsionar o Laboratório de Inovação e Metrologia da Polícia Científica.
9) Criar Centro Integrado de Inovação e Tecnologia Forense na Polícia Científica do Paraná.
</t>
  </si>
  <si>
    <t>Desenvolver linhas de crédito voltadas ao avanço tecnológico e às inovações nas empresas e em outras organizações públicas e privadas no Estado do Paraná;;Conceder de subvenção financeira a projetos de PD&amp;I;;Apoiar as atividades de PD&amp;I e a inserção de pesquisadores nas empresas e no governo;;Desenvolver nas escolas aptidões individuais para o empreendedorismo e para a pesquisa científica;;Tornar comum a utilização da capacidade técnico-científica instalada para a solução de problemas do Estado e da sociedade;</t>
  </si>
  <si>
    <t>Impulsionar e fomentar o Programa de Residência Técnica em ciências forenses;Desenvolver linhas de crédito voltadas ao avanço tecnológico e às inovações em ciências forenses;;Fortalecer a rede e ecossistema de ciências forenses paranaense.</t>
  </si>
  <si>
    <t xml:space="preserve">1) Criar Centro Integrado de Inovação e Tecnologia Forense na Polícia Científica do Paraná.
2) Criar Novo Arranjo de Pesquisa e Inovação em Ciências Forenses – NAPI de Ciências Forenses (ODS 9, 11, 13, 14, 15 e 16).
3) Impulsionar e fomentar o Programa de Residência Técnica em ciências forenses (ODS 9, 11, 13, 14, 15 e 16).
4) Fortalecer o Programa Ciências Forenses na Escola (ODS 9, 11, 13, 14, 15 e 16).
5) Fortalecer a Academia de Ciências Forenses da Polícia Científica (ODS 9, 11, 13, 14, 15 e 16).
6) Diminuir a dependência tecnologia de equipamentos e insumos forenses através de linhas de crédito, subvenção e fomento para PD&amp;I em ciências forenses (ODS 9, 11, 13, 14, 15 e 16).
7) Fortalecer a Rede Integrada de Laboratórios Forenses (ODS 9, 11, 13, 14, 15 e 16).
8) Impulsionar programa de mestrado e doutorar em Inovação e Tecnologia Forenses (ODS 9, 11, 13, 14, 15 e 16).
9) Fortalecer e impulsionar o Laboratório de Inovação e Metrologia da Polícia Científica.
</t>
  </si>
  <si>
    <t>Implementar e fortalecer Centros de Excelência em ciências forenses.;Fortalecer a Rede Integrada de Laboratórios Forenses;Inserir a Polícia Científica e a Academia de Ciências Forenses elo integrador do Sistema de CT&amp;I</t>
  </si>
  <si>
    <t>Impulsionar e fomentar o Programa de Residência Técnica em ciências forenses</t>
  </si>
  <si>
    <t>Impulsionar e fomentar o Programa de Residência Técnica em ciências forenses ;Criar programas de mestrado e doutorado profissionalizantes em ciências forenses</t>
  </si>
  <si>
    <t>Fomentar, manter e investir em equipamentos e infraestruturas necessários para liderar avanços científicos e tecnológicos de ponta na área de ciências forenses;
Criar ecossistema em ambiente colaborativo e parcerias publico privada - PPP para PD&amp;I em ciências forenses</t>
  </si>
  <si>
    <t>Fomentar, manter e investir em equipamentos e infraestruturas necessários para liderar avanços científicos e tecnológicos de ponta na área de ciências forenses;;Criar ecossistema em ambiente colaborativo e parcerias publico privada - PPP para PD&amp;I em ciências forenses</t>
  </si>
  <si>
    <t>Estimular e fomentar a criação e exposição de bases de dados de ciências forenses.
Estimular a divulgação científica e cultural de ciências forenses.
Estimular o Programa Ciências Forenses na Escola.</t>
  </si>
  <si>
    <t>Estimular e fomentar a criação e exposição de bases de dados de ciências forenses.;Estimular a divulgação científica e cultural de ciências forenses.;Estimular o Programa Ciências Forenses na Escola.</t>
  </si>
  <si>
    <t>Incentivar a aproximação do Sistema Estadual de CT&amp;I de sistemas internacionais de CT&amp;I;;Apoiar a produção científica paranaense indexada em publicações internacionais;;Atrair pesquisadores estrangeiros com programas de desenvolvimento conjunto;;Ampliação da cooperação internacional com ênfase nas áreas estratégicas para o desenvolvimento do Estado do Paraná.</t>
  </si>
  <si>
    <t>Criar programa de bolsas de estudo no exterior para perito oficias, alunos e professores paranaenses;</t>
  </si>
  <si>
    <t>Constituir fóruns de integração de políticas de CT&amp;I com os diversos agentes e atores;;Regulamentar licenças de pesquisadores públicos e docentes das universidades estaduais para constituir empresa ou colaborar com empresa cujos objetivos envolvam a aplicação de inovação;</t>
  </si>
  <si>
    <t>Estimular a industria a produzir tecnologias e insumos forenses.;Regulamentar licenças de peritos oficiais, pesquisadores públicos e docentes das universidades estaduais para constituir empresa ou colaborar com empresa cujos objetivos envolvam a aplicação de inovação;</t>
  </si>
  <si>
    <t>Financiar incubadoras e aceleradoras em empresas com base tecnológica para desenvolver soluções em ciênicas forenses.;</t>
  </si>
  <si>
    <t>Apoio a PD&amp;I em ciências forenses.</t>
  </si>
  <si>
    <t>Desenvolver um portal público com possibilidade de agendamentos para solicitação de documentos, solicitação de laudos periciais.
Desenvolver solução de teleperícia para dar maior capilaridade e especialidade ao serviços forenses do Paraná (Autopsia Virtual, Telepsiquiatria, Telebalistica, etc).</t>
  </si>
  <si>
    <t>Identificar os sistemas informatizados e apresentar um diagnóstico sobre os processos e as soluções tecnológicas utilizadas pela administração direta e indireta;;Expandir a utilização de TICs na prestação de serviços públicos do Estado;;Revisar processos de trabalho no âmbito da administração direta e indireta do Estado visando à simplificação e desburocratização da ação pública;</t>
  </si>
  <si>
    <t>Desenvolver um portal público com possibilidade de agendamentos para solicitação de documentos, solicitação de laudos periciais.</t>
  </si>
  <si>
    <t>Expandir a exportação de tecnologia forense paranaense.</t>
  </si>
  <si>
    <t xml:space="preserve">Fortalecer e impulsionar o Laboratório de Inovação e Metrologia da Polícia Científica
Impulsionar e fomentar o Programa de Residência Técnica em ciências forenses 
</t>
  </si>
  <si>
    <t>Fortalecer e impulsionar o Laboratório de Inovação e Metrologia da Polícia Científica</t>
  </si>
  <si>
    <t>Na área de ciências forenses é fundamental para a competitividade do Paraná a redução da dependência tecnológica da indústria forense internacional, a ampliação da redes forenses de PD&amp;I e a formação continuada de recursos humanos através dos programas de residência técnica em ciências forenses.</t>
  </si>
  <si>
    <t>DMYTRO SLINKO</t>
  </si>
  <si>
    <t>Professor visitante</t>
  </si>
  <si>
    <t>dmytro.slinko@uenp.edu.br</t>
  </si>
  <si>
    <t>802.360.179-26</t>
  </si>
  <si>
    <t>Apoiar a cooperação entre empresas, governo e instituições de ciência e tecnologia, em caráter regional, nacional e internacional;;Apoiar as atividades de PD&amp;I e a inserção de pesquisadores nas empresas e no governo;;Desenvolver aptidões individuais para o empreendedorismo de alta densidade tecnológica nos estudantes das universidades públicas, desde a graduação;;Alinhar as instituições de PD&amp;I com a Política Estadual de CT&amp;I por intermédio de apoio de pesquisas orientadas à missão;;Criar programas para graduandos, mestrandos e doutorandos se capacitarem na proteção de suas pesquisas e oferta das mesmas para a solução de problemas locais, regionais, nacionais e internacionais;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</si>
  <si>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PD&amp;I;;Realizar ações de compliance e integridade entre os órgãos do Estado para a aplicação do Marco Legal de Ciência, Tecnologia e Inovação;;Qualificar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inovação;;Desenhar políticas públicas específicas para a atuação dos inventores independentes e a criação, absorção, difusão e transferência de tecnologia;;Apoiar as atividades de PD&amp;I e a inserção de pesquisadores nas empresas e no governo;;Harmonizar as práticas e a legislação relativas à CT&amp;I;;Facilitar a transferência de conhecimento por meio de ações que eliminem as barreiras existentes entre os diferentes atores nas esferas pública e privada, com consequente ampliação da divulgação e comunicação da PD&amp;I junto à sociedade;;Desenvolver o sistema de parques tecnológicos e ambientes de inovação do Estado;;Ampliar a articulação e a cooperação institucional, nacional e internacional em matéria de CT&amp;I;;Promover a implementação do Marco Legal de CT&amp;I;;Implementar e fortalecer os Centros de Excelência em áreas estratégicas para o Estado.</t>
  </si>
  <si>
    <t>Manejar novos instrumentos jurídicos de contratação contidos no Marco Legal de Ciência, Tecnologia e Inovação;;Promover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</si>
  <si>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Contribuir para promoção, participação e apropriação do conhecimento científico, tecnológico e inovador pela população em geral;;Ampliar as oportunidades de inclusão social das parcelas mais vulneráveis da população paranaense por meio da CT&amp;I;;Promover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afins;;Buscar parcerias internacionais para o desenvolvimento de atividades de CT&amp;I, troca de experiências e captação de recursos;</t>
  </si>
  <si>
    <t>Ampliar e fortalecer a internacionalização no ensino e pesquisa em CT&amp;I;;Induzir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educação;;Incentivar a aproximação do Sistema Estadual de CT&amp;I de sistemas internacionais de CT&amp;I;;Criação de novos modelos de interação internacional;</t>
  </si>
  <si>
    <t>Criar programas para apoiar a transformação de ideias em projetos bem sucedidos e sustentáveis;;Apoiar ao avanço tecnológico e às inovações nas empresas e outras organizações públicas e privadas no Estado do Paraná;;Estabelecer um conjunto de programas e ações escaláveis para adigitalização básica de MPMEs no Estado do Paraná;;Contribuir com o setor empresarial na melhoria da competitividade e na adoção de estratégias de desenvolvimento e adoção de tecnologias e processos inovadores;;Criar programas de empreendedorismo inovador que diminuam as brechas sociais, territoriais e de gênero.</t>
  </si>
  <si>
    <t>Identificar os sistemas informatizados e apresentar um diagnóstico sobre os processos e as soluções tecnológicas utilizadas pela administração direta e indireta;;Capacitação de recursos humanos para a transformação digital;;Revisar processos de trabalho no âmbito da administração direta e indireta do Estado visando à simplificação e desburocratização da ação pública;;Aprimorar a oferta de bens e serviços à sociedade através da transformação digital;;Digitalizar serviços públicos visando o menor tempo para o atendimento e a melhoria da qualidade de vida dos cidadãos;</t>
  </si>
  <si>
    <t>CARLOS RICARDO MANECK MALFATTI</t>
  </si>
  <si>
    <t>crmalfatti@gmail.com</t>
  </si>
  <si>
    <t>895.691.640-34</t>
  </si>
  <si>
    <t>Reconhecimento do mérito acadêmico e inovador por meio de incentivos guiados aos que mais se destacam, fomentando por meio de prêmios e financiamentos.</t>
  </si>
  <si>
    <t>Desenvolver linhas de crédito voltadas ao avanço tecnológico e às inovações nas empresas e em outras organizações públicas e privadas no Estado do Paraná;;Conceder de subvenção financeira a projetos de PD&amp;I;;Atualizar a legislação para a garantia do compartilhamento de recursos humanos do Estado com empresas para realização de atividades de PD&amp;I;;Desenvolver aptidões individuais para o empreendedorismo de alta densidade tecnológica nos estudantes das universidades públicas, desde a graduação;</t>
  </si>
  <si>
    <t>Ofertar programas de licença empreendedora para estudantes e professores das universidades estaduais paranaenses;;Criar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t>
  </si>
  <si>
    <t>Olhar individualizado para os destaques.</t>
  </si>
  <si>
    <t>Jorge Ricardo Souza de Oliveira</t>
  </si>
  <si>
    <t>Perito Criminal Federal</t>
  </si>
  <si>
    <t>jorge.jrso@pf.gov.br</t>
  </si>
  <si>
    <t>843.487.639-68</t>
  </si>
  <si>
    <t>Fortalecer as instituições de Segurança Pública com a aquisição de equipamentos de ciência e tecnologia e implementação de novos métodos de atuação.</t>
  </si>
  <si>
    <t>Apoiar as atividades de PD&amp;I e a inserção de pesquisadores nas empresas e no governo;;Promover políticas setoriais de PD&amp;I por meio de ações orientadas para objetivos estratégicos;;Criar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sociedade;;Promover a simplificação de procedimentos para gestão de projetos de ciência, tecnologia e inovação.</t>
  </si>
  <si>
    <t>Desenvolver, implementar e manter um sistema de informações, comunicação e disseminação do conhecimento em ciência, tecnologia e inovação;;Estimular a implantação de laboratórios multiusuários;;Implementar e fortalecer os Centros de Excelência em áreas estratégicas para o Estado.</t>
  </si>
  <si>
    <t>Fortalecer a cooperação com órgãos e entidades públicos e com entidades privadas, inclusive para o compartilhamento de recursos humanos especializados e a capacidade instalada, para a execução de projetos de PD&amp;I;;Constituir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CT&amp;I;;Formar recursos humanos nas áreas de ciência, pesquisa, tecnologia e inovação, inclusive por meio de apoio às atividades de extensão.</t>
  </si>
  <si>
    <t>Fomentar, manter e investir em equipamentos e infraestruturas necessários para liderar avanços científicos e tecnológicos de ponta;;Virtualização da infraestrutura de CT&amp;I;</t>
  </si>
  <si>
    <t>Contribuir para promoção, participação e apropriação do conhecimento científico, tecnológico e inovador pela população em geral;;Apoiar o fortalecimento de meios de comunicação pública da ciência como portais, canais de vídeos, sites, jornais e projetos desenvolvidos no âmbito das ICTs.</t>
  </si>
  <si>
    <t>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internacional;;Gerar novos modelos de gestão, de ensino, de pesquisa, de inovação e de cooperação e interação que projetem e executem ações de internacionalização;</t>
  </si>
  <si>
    <t>Atrair instrumentos de fomento e crédito para atividades que envolvam empreendedorismo inovador;;Atualizar e aperfeiçoar os instrumentos de fomento e crédito para atividades que envolvam o empreendedorismo inovador;;Patrocinar políticas públicas que favorecem empreendimentos inovadores que gerem soluções para problemas ambientais;;Criar programas de empreendedorismo inovador que diminuam as brechas sociais, territoriais e de gênero.</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</si>
  <si>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reembolsáveis;;Prever investimentos em pesquisa, desenvolvimento e inovação em contratos de concessão de serviços públicos e regulações setoriais.</t>
  </si>
  <si>
    <t>Criar produtos financeiros específicos para facilitar a fase de scale-up por meio do acesso a mercados internacionais;;Auxiliar no processo de adequação dos negócios às necessidades e preferências internacionais;;Utilizar TICs nos processos estatais de certificação e documentação para internacionalização dos negócios;</t>
  </si>
  <si>
    <t>Alexandre Guilherme de Lara</t>
  </si>
  <si>
    <t>Perito Criminal</t>
  </si>
  <si>
    <t>de.alexandre@gmail.com</t>
  </si>
  <si>
    <t>839.180.949-87</t>
  </si>
  <si>
    <t>ODS 9, 11, 13, 14, 15 e 16</t>
  </si>
  <si>
    <t>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sociedade;;Promover a simplificação de procedimentos para gestão de projetos de ciência, tecnologia e inovação.</t>
  </si>
  <si>
    <t>1) Criar Novo Arranjo de Pesquisa e Inovação em Ciências Forenses – NAPI de Ciências Forenses (ODS 9, 11, 13, 14, 15 e 16).;2) Impulsionar e fomentar o Programa de Residência Técnica em ciências forenses (ODS 9, 11, 13, 14, 15 e 16).;3) Fortalecer o Programa Ciências Forenses na Escola (ODS 9, 11, 13, 14, 15 e 16).</t>
  </si>
  <si>
    <t>Desenvolver, implementar e manter um sistema de informações, comunicação e disseminação do conhecimento em ciência, tecnologia e inovação;;Desenvolver o sistema de parques tecnológicos e ambientes de inovação do Estado;;Promover a implementação do Marco Legal de CT&amp;I;;Implementar e fortalecer os Centros de Excelência em áreas estratégicas para o Estado.</t>
  </si>
  <si>
    <t>1) Inserir a Polícia Científica e a Academia de Ciências Forenses elo integrador do Sistema de CT&amp;I.;2) Criar Novo Arranjo de Pesquisa e Inovação em Ciências Forenses – NAPI de Ciências Forenses (ODS 9, 11, 13, 14, 15 e 16).;3) Impulsionar e fomentar o Programa de Residência Técnica em ciências forenses (ODS 9, 11, 13, 14, 15 e 16).</t>
  </si>
  <si>
    <t>Manejar novos instrumentos jurídicos de contratação contidos no Marco Legal de Ciência, Tecnologia e Inovação;;Ampliar, diversificar e consolidar a capacidade de pesquisa básica no Estado;;Formar recursos humanos nas áreas de ciência, pesquisa, tecnologia e inovação, inclusive por meio de apoio às atividades de extensão.</t>
  </si>
  <si>
    <t>Impulsionar e fomentar o Programa de Residência Técnica em ciências forenses;Criar programas de mestrado e doutorado profissionalizantes em ciências forenses</t>
  </si>
  <si>
    <t>Desenvolver um portal público com possibilidade de agendamentos para solicitação de documentos, solicitação de laudos periciais.;Desenvolver solução de teleperícia para dar maior capilaridade e especialidade ao serviços forenses do Paraná (Autopsia Virtual, Telepsiquiatria, Telebalistica, etc).</t>
  </si>
  <si>
    <t>Luiz Carlos Roque Junior</t>
  </si>
  <si>
    <t>luizcarlosroque@hotmail.com</t>
  </si>
  <si>
    <t>043.984.319-77</t>
  </si>
  <si>
    <t>Investir na formação de mão de obra qualificada. A mão de obra qualificada é essencial para o desenvolvimento de atividades de pesquisa e inovação. O Estado pode investir na formação de mão de obra qualificada por meio de programas de educação, treinamento e capacitação, dando incentivo as empresa que fazer investimento em educação, principalmente em atuação nas comunidades, ampliar o acesso dos alunos as novas tecnologias</t>
  </si>
  <si>
    <t>Desenvolver nas escolas aptidões individuais para o empreendedorismo e para a pesquisa científica;;Realizar uma gestão da CT&amp;I orientada à avaliação de resultados;;Criar programas para graduandos, mestrandos e doutorandos se capacitarem na proteção de suas pesquisas e oferta das mesmas para a solução de problemas locais, regionais, nacionais e internacionais;;Criar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t>
  </si>
  <si>
    <t>a cidades e locais de pesquisa precisam ser aberto as comunidades, precisa ter diversidades</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</si>
  <si>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PD&amp;I;;Criar incentivos econômicos, financeiros, fiscais e outros para a inclusão de empresas em ambientes promotores de inovação;;Estimular a inovação no setor público e privado, a constituição e a manutenção de parques, os arranjos Produtivos Locais (APLs), os polos e arranjos tecnológicos, os distritos industriais e os demais ambientes promotores da inovação;</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</si>
  <si>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replicadas;;Inserir a educação básica no Sistema Estadual de CT&amp;I e considerar seus atores como operadores de CT&amp;I;</t>
  </si>
  <si>
    <t>Contribuir para promoção, participação e apropriação do conhecimento científico, tecnológico e inovador pela população em geral;;Ampliar as oportunidades de inclusão social das parcelas mais vulneráveis da população paranaense por meio da CT&amp;I;;Desenvolver metodologias de ensino não formais;;Apoiar o fortalecimento de espaços de divulgação científica e de inovação como centros e museus de ciências, de inovação, planetários, herbários e afins;;Estabelecer conexões interdisciplinares e pluriversidade de saberes;</t>
  </si>
  <si>
    <t>Ampliar e fortalecer a internacionalização no ensino e pesquisa em CT&amp;I;;Estimular a constituição, a expansão e a internacionalização de redes temáticas e interdisciplinares de pesquisa;;Fomentar à cooperação entre empresas, governo e instituições de ciência e tecnologia, em caráter regional, nacional e internacional;;Gerar novos modelos de gestão, de ensino, de pesquisa, de inovação e de cooperação e interação que projetem e executem ações de internacionalização;;Apoiar a produção científica paranaense indexada em publicações internacionais;</t>
  </si>
  <si>
    <t>Tornar as universidades paranaenses motores vitais da inovação;;Constituir fóruns de integração de políticas de CT&amp;I com os diversos agentes e atores;;Aperfeiçoar as práticas relativas à proteção da propriedade intelectual, sua divulgação e conexão com o setor produtivo;;Desenvolver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</si>
  <si>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Estimular a cultura empreendedora, em especial entre os jovens;;Criar programas para apoiar a transformação de ideias em projetos bem sucedidos e sustentáveis;;Atrair instrumentos de fomento e crédito para atividades que envolvam empreendedorismo inovador;;Fomentar o capital empreendedor em projetos de CT&amp;I no Paraná;;Criar programas de empreendedorismo inovador que diminuam as brechas sociais, territoriais e de gênero.</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</si>
  <si>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empresarial;;Promover ações de Apoio Direto à Inovação destinadas ao atendimento de prioridades estaduais de interesse estratégico;;Lançar prêmios tecnológicos para empresas sediadas no Estado;</t>
  </si>
  <si>
    <t xml:space="preserve">O Paraná tem um enorme potencial para se tornar um polo de inovação e desenvolvimento tecnológico. Para isso, é preciso investir na formação de mão de obra qualificada para as demandas do século XXI.Uma das formas de fazer isso é incentivando a participação dos alunos em competições científicas e tecnológicas. Essas competições são uma excelente oportunidade para os estudantes desenvolverem suas habilidades e conhecimentos, além de estimular o espírito empreendedor.
Outra estratégia importante é promover a produção de projetos de inovação desde o ensino médio até a graduação. Esses projetos devem ser voltados para a resolução de problemas reais, de forma a contribuir para o desenvolvimento da sociedade.
Além disso, é preciso incentivar a inovação nas escolas, criando uma cultura de criatividade e empreendedorismo. Isso pode ser feito por meio de programas de formação de professores, de parcerias com empresas e organizações da sociedade civil, e de investimentos em infraestrutura e equipamentos.
Os jovens são os protagonistas da mudança. Por isso, é importante focar na base da educação, incentivando o interesse pela ciência, tecnologia e inovação desde cedo.
Para isso, é preciso garantir o acesso a uma educação de qualidade, com professores qualificados e materiais didáticos adequados. Também é importante promover atividades extracurriculares que despertem o interesse dos jovens por essas áreas.
O Paraná tem uma ampla rede de polos de inovação, espalhados por todo o estado. Para aproveitar todo o potencial dessas iniciativas, é preciso integrá-las em uma rede de colaboração.Isso pode ser feito por meio de projetos colaborativos, de troca de informações e de experiências, e de parcerias entre os diferentes atores envolvidos.
</t>
  </si>
  <si>
    <t>Eduardo Rodrigues Cabrera</t>
  </si>
  <si>
    <t>ecabrera@policiacientifica.pr.gov.br</t>
  </si>
  <si>
    <t>045.161.749-52</t>
  </si>
  <si>
    <t>Apoiar a cooperação entre empresas, governo e instituições de ciência e tecnologia, em caráter regional, nacional e internacional;;Apoiar as atividades de PD&amp;I e a inserção de pesquisadores nas empresas e no governo;;Atualizar a legislação para a garantia do compartilhamento de recursos humanos do Estado com empresas para realização de atividades de PD&amp;I;;Criar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t>
  </si>
  <si>
    <t>Desenvolver, implementar e manter um sistema de informações, comunicação e disseminação do conhecimento em ciência, tecnologia e inovação;;Estimular a implantação de laboratórios multiusuários;;Conectar pesquisadores, linhas de pesquisa, empresas, necessidades públicas e privadas no desenho de soluções inovadoras;;Apoiar as atividades de PD&amp;I e a inserção de pesquisadores nas empresas e no governo;;Facilitar a transferência de conhecimento por meio de ações que eliminem as barreiras existentes entre os diferentes atores nas esferas pública e privada, com consequente ampliação da divulgação e comunicação da PD&amp;I junto à sociedade;</t>
  </si>
  <si>
    <t>Fomento do programa de residência técnica em ciências forenses</t>
  </si>
  <si>
    <t>Fortalecer a cooperação com órgãos e entidades públicos e com entidades privadas, inclusive para o compartilhamento de recursos humanos especializados e a capacidade instalada, para a execução de projetos de PD&amp;I;;Realizar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replicadas;;Alinhar as políticas públicas de educação com as áreas estratégicas e os desafios estaduais e nacionais de CT&amp;I;;Formar recursos humanos nas áreas de ciência, pesquisa, tecnologia e inovação, inclusive por meio de apoio às atividades de extensão.</t>
  </si>
  <si>
    <t>Contribuir para promoção, participação e apropriação do conhecimento científico, tecnológico e inovador pela população em geral;;Ampliar as oportunidades de inclusão social das parcelas mais vulneráveis da população paranaense por meio da CT&amp;I;;Promover a melhoria e a atualização das práticas de divulgação de CT&amp;I, afim de contribuir por meio da educação não formal com o ensino de ciências;;Desenvolver metodologias de ensino não formais;;Trazer para o Estado mostras itinerantes com assuntos pertinentes à popularização da CT&amp;I;</t>
  </si>
  <si>
    <t>Estimular a constituição, a expansão e a internacionalização de redes temáticas e interdisciplinares de pesquisa;;Fomentar, manter e investir em equipamentos e infraestruturas necessários para liderar avanços científicos e tecnológicos de ponta;;Apoiar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inovação;;Ampliação da cooperação internacional com ênfase nas áreas estratégicas para o desenvolvimento do Estado do Paraná.</t>
  </si>
  <si>
    <t>Fomentar programa de residência técnica.</t>
  </si>
  <si>
    <t>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</si>
  <si>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Criar programas para apoiar a transformação de ideias em projetos bem sucedidos e sustentáveis;;Apoiar ao avanço tecnológico e às inovações nas empresas e outras organizações públicas e privadas no Estado do Paraná;;Financiar incubadoras e aceleradoras em empresas com base tecnológica;;Expandir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t>
  </si>
  <si>
    <t>Elaborar cartilhas explicativas dos instrumentos de incentivo público à atividade empresarial, facilitando o acesso às informações e aumentando o número de empresas beneficiadas;;Elaborar programas de transformação digital para empresas;;Lançar prêmios tecnológicos para empresas sediadas no Estado;;Utilizar o poder de compra do Estado para estimular empresas inovadoras;;Prever investimentos em pesquisa, desenvolvimento e inovação em contratos de concessão de serviços públicos e regulações setoriais.</t>
  </si>
  <si>
    <t>Participação efetiva nas políticas nacionais de desenvolvimento econômico, científico, tecnológico e de inovação na implementação dos respectivos planos, programas e projetos de interesse estadual;;Mapeamento de oportunidades de mercado em outros países;;Auxiliar no processo de adequação dos negócios às necessidades e preferências internacionais;</t>
  </si>
  <si>
    <t>Josiane Aparecida Gomes Figueiredo</t>
  </si>
  <si>
    <t>josiane.figueiredo@unespar.edu.br</t>
  </si>
  <si>
    <t>805.661.549-00</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</si>
  <si>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internacional;;Apoiar as atividades de PD&amp;I e a inserção de pesquisadores nas empresas e no governo;;Atualizar a legislação para a garantia do compartilhamento de recursos humanos do Estado com empresas para realização de atividades de PD&amp;I;;Tratar com prioridade a pesquisa científica básica e aplicada, tendo em vista o bem público e o progresso da ciência, da tecnologia e da inovação e o desenvolvimento econômico e social sustentável do Estado;</t>
  </si>
  <si>
    <t>Garantir a ampliação, regularidade e perenidade dos financiamentos e investimentos em CT&amp;I;;Estimular a implantação de laboratórios multiusuários;;Conectar pesquisadores, linhas de pesquisa, empresas, necessidades públicas e privadas no desenho de soluções inovadoras;;Apoiar as atividades de PD&amp;I e a inserção de pesquisadores nas empresas e no governo;;Promover a implementação do Marco Legal de CT&amp;I;</t>
  </si>
  <si>
    <t>Contribuir para promoção, participação e apropriação do conhecimento científico, tecnológico e inovador pela população em geral;;Ampliar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universidades;;Estimular a participação de jovens, em especial meninas, em atividades de CT&amp;I;;Estabelecer parcerias em atividades de popularização e divulgação da CT&amp;I com órgãos públicos, entidades de CT&amp;I, empresas, universidades e instituições de pesquisa, entre outras;</t>
  </si>
  <si>
    <t>Fomentar a utilização de práticas educacionais que estimulem a cultura da internacionalização do conhecimento, incorporando técnicas e práticas de excelência em todos os níveis de educação;;Apoiar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internacionais;;Criar programa de bolsas de estudo no exterior para alunos e professores paranaenses;</t>
  </si>
  <si>
    <t>Tornar as universidades paranaenses motores vitais da inovação;;Ofertar programas de licença empreendedora para estudantes e professores das universidades estaduais paranaenses;;Regulamentar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</si>
  <si>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Estimular a cultura empreendedora, em especial entre os jovens;;Capacitação de recursos humanos para a inovação;;Desenvolver programas de fomento à inovação e ao empreendedorismo com foco na redução das desigualdades regionais e respeitadas as vocações das regiões paranaenses;;Patrocinar políticas públicas que favorecem empreendimentos inovadores que gerem soluções para problemas ambientais;</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</si>
  <si>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t>
  </si>
  <si>
    <t>Marcio Lopes Vilanova e Silva</t>
  </si>
  <si>
    <t>Perito Oficial Criminal</t>
  </si>
  <si>
    <t>marcio.silva@policiacientifica.pr.gov.br</t>
  </si>
  <si>
    <t>725.251.423-49</t>
  </si>
  <si>
    <t>Fomentar o programa de residência técnica em ciências forenses</t>
  </si>
  <si>
    <t>FABIOLA SCHUTZENBERGER MACHADO</t>
  </si>
  <si>
    <t>PERITA CRIMINAL</t>
  </si>
  <si>
    <t>fabiola.machado@policiacientifica.pr.gov.br</t>
  </si>
  <si>
    <t>036.585.869-23</t>
  </si>
  <si>
    <t>Manejar novos instrumentos jurídicos de contratação contidos no Marco Legal de Ciência, Tecnologia e Inovação;;Promover a mobilidade internacional como parte integrante da carreira de profissionais de PD&amp;I;;Realizar concursos de invenções e regulamentar o investimento de capital semente estatal como forma de apoio ao empreendedorismo inovador de alto impacto;;Promover a abordagem mais consistente dos conteúdos de ciências, tecnologia, engenharia e matemática na formação em todos os níveis;;Formar recursos humanos nas áreas de ciência, pesquisa, tecnologia e inovação, inclusive por meio de apoio às atividades de extensão.</t>
  </si>
  <si>
    <t>Michielle Cavassim</t>
  </si>
  <si>
    <t>Enfermeira</t>
  </si>
  <si>
    <t>michielle.cavassim@sesa.pr.gov.br</t>
  </si>
  <si>
    <t>034.284.139-46</t>
  </si>
  <si>
    <t>Primeiramente, não há como falar em economia, tecnologia e sustentabilidade sem falar em educação básica de qualidade voltada para pensamento de justiça social, meio ambiente e desenvolvimento de habilidades de redução da desigualdade social em âmbito publico e privado. 
Então o maior desafio e transformar a educação escolar básica em prioridade, sem escola militar e sem mascarar números para fazer propaganda, valorizar e capacitar os professores e formar cidadãos conscientes e não só massa de manobra política e força de trabalho para o mercado (principalmente na escola publica).</t>
  </si>
  <si>
    <t>Sthéfany Walber</t>
  </si>
  <si>
    <t>sthefany@seti.pr.gov.br</t>
  </si>
  <si>
    <t>096.451.129-07</t>
  </si>
  <si>
    <t>Inserir ações e eventos nas escolas públicas e privadas, demonstrando a importância de Projetos de Pesquisa, Desenvolvimento e Inovação (PD&amp;I) para a sociedade; Parcerias com Instituições de investimentos público-privadas, com maior autonomia de recursos e menos burocracia; Investir em infraestrutura de laboratórios/espaços maker nos municípios.</t>
  </si>
  <si>
    <t>Promover políticas setoriais de PD&amp;I por meio de ações orientadas para objetivos estratégicos;;Alinhar as instituições de PD&amp;I com a Política Estadual de CT&amp;I por intermédio de apoio de pesquisas orientadas à missão;;Realizar uma gestão da CT&amp;I orientada à avaliação de resultados;;Criar um sistema digital que conecte recursos humanos, capacidade instalada, especialidades dos pesquisadores e Institutos de Pesquisas e Inovação às demandas sociais e de mercado;;Promover a simplificação de procedimentos para gestão de projetos de ciência, tecnologia e inovação.</t>
  </si>
  <si>
    <t>Internacionalização de projetos de cooperação; Benchmarking com o Sistema CT&amp;I de SP e SC, para compartilhamento de informações e ações que já geraram resultado positivo para os estados; Sistema de gerenciamento de projetos, que possa ser integrado com a prestação de contas do que foi executado; Um olhar padronizado ao público autista (que, muitas vezes, são muito inteligentes, mas não conseguem fazer parte do ecossistema de inovação);</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</si>
  <si>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PD&amp;I;;Criar incentivos econômicos, financeiros, fiscais e outros para a inclusão de empresas em ambientes promotores de inovação;;Facilitar a transferência de conhecimento por meio de ações que eliminem as barreiras existentes entre os diferentes atores nas esferas pública e privada, com consequente ampliação da divulgação e comunicação da PD&amp;I junto à sociedade;;Promover a implementação do Marco Legal de CT&amp;I;</t>
  </si>
  <si>
    <t>Desburocratização em termos ou acordos de cooperação com o setor privado.</t>
  </si>
  <si>
    <t>Capacitação dos colaboradores da área, mediante pesquisa de nivelamento de conhecimento: inovação, políticas públicas de incentivo, gestão de conflitos, gestão de pessoas, etc; Intercâmbio entre Instituições de fomento;</t>
  </si>
  <si>
    <t xml:space="preserve">Introdução ao mundo tecnológico desde a infância, com laboratórios e equipamentos que permitam essa aproximação direcionada ao aprendizado e à curiosidade; Equipamentos em eventos, que chamem a atenção do público e que demonstrem o potencial da tecnologia; Trabalhar com IA (inteligência artificial);
</t>
  </si>
  <si>
    <t>Ações que demonstrem a proposta de valor da difusão da CT&amp;I e da integração entre os ecossistemas, para que, haja cada vez mais interesse em participar e promover...</t>
  </si>
  <si>
    <t>Promover a melhoria e a atualização das práticas de divulgação de CT&amp;I, afim de contribuir por meio da educação não formal com o ensino de ciências;;Desenvolver metodologias de ensino não formais;;Financiar feiras de ciências nas escolas;;Estabelecer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t>
  </si>
  <si>
    <t>Parcerias de programas de CT&amp;I com instituições renomadas no mundo (Suíça, Suécia, EUA...).</t>
  </si>
  <si>
    <t>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internacional;;Possibilitar gestores e pesquisadores vivenciar novas experiências de interação e desenvolvimento, apropriando-se de visões mais amplas e sem fronteiras, para melhores tomadas de decisão em investimentos futuros em suas organizações;;Incentivar a mobilidade de pesquisadores, colaboração física e virtual entre instituições paranaenses e internacionais, participação em organizações internacionais de pesquisa, desenvolvimento e inovação;;Ampliação da cooperação internacional com ênfase nas áreas estratégicas para o desenvolvimento do Estado do Paraná.</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</si>
  <si>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estudantes;;Capacitar professores e pós-graduandos em temas de propriedade intelectual, transferência de tecnologia, parcerias para desenvolvimento de produtos ou processos inovadores, empreendedorismo inovador com base científica;</t>
  </si>
  <si>
    <t>Ter programas com verticais específicas; Fazer com que cada vez mais as oportunidades oferecidas pelo estado convertam em resultados/benefícios para a sociedade; Facilitar a interação dos sites que promovem a Inovação e o Empreendedorismo.</t>
  </si>
  <si>
    <t>Estimular a cultura empreendedora, em especial entre os jovens;;Criar programas para apoiar a transformação de ideias em projetos bem sucedidos e sustentáveis;;Contribuir com o setor empresarial na melhoria da competitividade e na adoção de estratégias de desenvolvimento e adoção de tecnologias e processos inovadores;;Fomentar o capital empreendedor em projetos de CT&amp;I no Paraná;;Expandir o empreendedorismo social de base inovadora, apoiando processos que gerem a inclusão de jovens, mulheres, negros, indígenas e LGBT+ no mercado no desenvolvimento de suas potencialidades;</t>
  </si>
  <si>
    <t>Trabalhar com Inovação Aberta</t>
  </si>
  <si>
    <t>Economia acelerada 
i. acompanhar os pesquisadores, saber o que converteu em negócio ou parceria; ii. transformar em produto ou serviço as pesquisas acadêmicas; iii. demonstrar a proposta de valor para o público-geral das pesquisas científicas; 
Desenvolvimento social e inclusivo 
i. integração; ii. sensibilização; iii. gestão de pessoas;
Sustentabilidade
i. minimizar os problemas causados pelas condições climáticas; ii. se antecipar ao que ainda irá acontecer com as novas temperaturas; iii. cuidar da população (humana e animal) que está exposta aos problemas causados; iv. pensar em tudo que envolve ESG.
Entre outros.</t>
  </si>
  <si>
    <t>Carlos José Maria Olguín</t>
  </si>
  <si>
    <t>Diretor do Centro de Ciências Exatas e Tecnológica</t>
  </si>
  <si>
    <t>carlos.olguin@unioeste.br</t>
  </si>
  <si>
    <t>119.215.628-54</t>
  </si>
  <si>
    <t>Realização de encontros de conscientização do setor empresarial para que estes entendam que investir em PD&amp;I é benéfico para o crescimento das empresas e, consequentemente, da região.
Lançamento de maior número de editais que coloquem como requisito o investimento das empresas.</t>
  </si>
  <si>
    <t>Apoiar a cooperação entre empresas, governo e instituições de ciência e tecnologia, em caráter regional, nacional e internacional;;Apoiar as atividades de PD&amp;I e a inserção de pesquisadores nas empresas e no governo;;Atualizar a legislação para a garantia do compartilhamento de recursos humanos do Estado com empresas para realização de atividades de PD&amp;I;;Tornar comum a utilização da capacidade técnico-científica instalada para a solução de problemas do Estado e da sociedade;;Promover a simplificação de procedimentos para gestão de projetos de ciência, tecnologia e inovação.</t>
  </si>
  <si>
    <t>Valorizar o recurso humano altamente qualificado que faz parte do sistema de universidades públicas do estado.</t>
  </si>
  <si>
    <t>Desenvolver, implementar e manter um sistema de informações, comunicação e disseminação do conhecimento em ciência, tecnologia e inovação;;Garantir a ampliação, regularidade e perenidade dos financiamentos e investimentos em CT&amp;I;;Conectar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t>
  </si>
  <si>
    <t>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replicadas;;Promover a abordagem mais consistente dos conteúdos de ciências, tecnologia, engenharia e matemática na formação em todos os níveis;;Inserir a educação básica no Sistema Estadual de CT&amp;I e considerar seus atores como operadores de CT&amp;I;;Formar recursos humanos nas áreas de ciência, pesquisa, tecnologia e inovação, inclusive por meio de apoio às atividades de extensão.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</si>
  <si>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universidades;;Financiar feiras de ciências nas escolas;;Estimular a realização de atividades de popularização e divulgação da CT&amp;I em ações de inclusão social para fins de redução das desigualdades;;Estimular a participação de grupos de áreas urbanas e periferias, áreas rurais, comunidades tradicionais, pessoas com deficiência, idosos, entre outros, em atividades de CT&amp;I;</t>
  </si>
  <si>
    <t>Fomentar à cooperação entre empresas, governo e instituições de ciência e tecnologia, em caráter regional, nacional e internacional;;Fomentar, manter e investir em equipamentos e infraestruturas necessários para liderar avanços científicos e tecnológicos de ponta;;Apoiar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</si>
  <si>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t>
  </si>
  <si>
    <t>Estimular a cultura empreendedora, em especial entre os jovens;;Desenvolver programas de fomento à inovação e ao empreendedorismo com foco na redução das desigualdades regionais e respeitadas as vocações das regiões paranaenses;;Fomentar o capital empreendedor em projetos de CT&amp;I no Paraná;;Expandir o empreendedorismo social de base inovadora, apoiando processos que gerem a inclusão de jovens, mulheres, negros, indígenas e LGBT+ no mercado no desenvolvimento de suas potencialidades;;Criar programas de empreendedorismo inovador que diminuam as brechas sociais, territoriais e de gênero.</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</si>
  <si>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bolsas;;Qualificar profissionais especializados para atuarem na área de execução de projetos de inovação no ambiente empresarial;;Prever investimentos em pesquisa, desenvolvimento e inovação em contratos de concessão de serviços públicos e regulações setoriais.</t>
  </si>
  <si>
    <t>Expandir a utilização de TICs na prestação de serviços públicos do Estado;;Revisar processos de trabalho no âmbito da administração direta e indireta do Estado visando à simplificação e desburocratização da ação pública;;Aprimorar a oferta de bens e serviços à sociedade através da transformação digital;;Aumentar a capacidade estatal para a oferta digital de serviços públicos, assinaturas eletrônicas, governança digital, obtenção de documentos, entre outros;</t>
  </si>
  <si>
    <t>Felipe Campos Ribeiro</t>
  </si>
  <si>
    <t>Analista técnico DAS</t>
  </si>
  <si>
    <t>fegeologo@gmail.com</t>
  </si>
  <si>
    <t>091.475.759-80</t>
  </si>
  <si>
    <t>Investir no rastreio de poluentes gerados pela atividade agropecuária e industrial, os quais estão aumentando em concentração na água subterrânea, que é nossa maior fonte de água potável. O desenvolvimento da agropecuária e indústria é fundamental, mas ele acompanha sem um impacto ambiental. Um desses impactos é a infiltração de poluentes e consequente contaminação dos mananciais subterrâneos. O nitrato é um exemplo de contaminante quem vem aumentando em concentração nos aquíferos. É necessário investimento para rastrear as fontes poluidoras, de modo a reduzir essa contaminação, antes que cheguemos num ponto sem volta no qual toda a água do estado esteja comprometida. Para isso será necessário a cooperação entre as universidade e as autarquias do estado, pois é nas universidades onde se produz as pesquisas e ciência necessária para alcançar este objetivo.</t>
  </si>
  <si>
    <t>Desenvolver aptidões individuais para o empreendedorismo de alta densidade tecnológica nos estudantes das universidades públicas, desde a graduação;;Alinhar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t>
  </si>
  <si>
    <t>Integração entre universidade e órgãos ambientais, como o IAT, de modo a conectar pesquisa científica a gestão publica e ambiental.</t>
  </si>
  <si>
    <t>Weimar Freire da Rocha Junior</t>
  </si>
  <si>
    <t>weimar.junior@unioeste.br</t>
  </si>
  <si>
    <t>067.722.098-77</t>
  </si>
  <si>
    <t>O Estado deve primeiramente levantar seus principais problemas que relacionados aos ODS, os quais se depara para posteriormente lançar editais para que a comunidade acadêmica que tenha expertise em cada área com problemas possa resolvê-los.Desta forma os grupos de pesquisadores serão direcionados a fazer pesquisa que visem melhorar os problemas enfrentados pelo Estado, que afetam a sociedade. Este tipo de movimento fortalece a tão almejada tripla hélice governo, Sociedade e universidade.</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</si>
  <si>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internacional;;Desenvolver nas escolas aptidões individuais para o empreendedorismo e para a pesquisa científica;;Criar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t>
  </si>
  <si>
    <t>O estado deve oferecer infraestrutra para as universidades e bolsas para acadêmicos e docentes, as quais devem estar atreladas a resolução de problemas reais, que podem ser imediato ou futuros, mas que atendam a demanda da sociedade.</t>
  </si>
  <si>
    <t>Estimular a inovação no setor público e privado, a constituição e a manutenção de parques, os arranjos Produtivos Locais (APLs), os polos e arranjos tecnológicos, os distritos industriais e os demais ambientes promotores da inovação;;Harmonizar as práticas e a legislação relativas à CT&amp;I;;Facilitar a transferência de conhecimento por meio de ações que eliminem as barreiras existentes entre os diferentes atores nas esferas pública e privada, com consequente ampliação da divulgação e comunicação da PD&amp;I junto à sociedade;;Desenvolver o sistema de parques tecnológicos e ambientes de inovação do Estado;;Ampliar a articulação e a cooperação institucional, nacional e internacional em matéria de CT&amp;I;</t>
  </si>
  <si>
    <t>O estado deve focar seus esforços e criar condições para que todos os segmentos da sociedade tenham acesso ao ensino básico e fundamental de qualidade e posterior criação de cursos profissionalizantes, neste sentido investir fortemente em capacitar docentes de ensino fundamental e médio de qualidade ofertando bons salários a esta categoria poderá ser uma das soluções para num futuro próximo todos poderem ter o mesmo nível educacional e o sistema de cotas ser extinto por não haver mais diferenças entre etinias e classe sociais.
Feita esta etapa de longo prazo haveria uma multiplicação de ambientes de negócios e capital humano fortalecido</t>
  </si>
  <si>
    <t>Realizar concursos de invenções e regulamentar o investimento de capital semente estatal como forma de apoio ao empreendedorismo inovador de alto impacto;;Alinhar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CT&amp;I;;Formar recursos humanos nas áreas de ciência, pesquisa, tecnologia e inovação, inclusive por meio de apoio às atividades de extensão.</t>
  </si>
  <si>
    <t>O Estado deve continuar a estimular as universidades a criar ambientes de negócio para os pequenos empresários se qualificarem e posteriormente desenvolverem suas habilidades em criar e implementar seus empreendimentos.</t>
  </si>
  <si>
    <t>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afins;;Apoiar ações para a realização de pesquisas sobre popularização e divulgação da CT&amp;I e de Ciência Cidadã a fim de fortalecer a área e subsidiar a tomada de decisão;;Promover a interação entre a ciência, a cultura e a arte, com valorização dos aspectos humanísticos e da história da ciência;;Estabelecer parcerias em atividades de popularização e divulgação da CT&amp;I com órgãos públicos, entidades de CT&amp;I, empresas, universidades e instituições de pesquisa, entre outras;</t>
  </si>
  <si>
    <t>O estado faz nos curso de pós-graduação uma ação bem interessante e conecta com a internacionalização do ensino superior que são curso de Língua lecionado pela UFPR, isto poderia ser expandido para a graduação e demais segmentos da sociedade, como elemento básico para a internacionalização de CT&amp;I</t>
  </si>
  <si>
    <t>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internacional;;Atrair pesquisadores estrangeiros com programas de desenvolvimento conjunto;;Criar programa de bolsas de estudo no exterior para alunos e professores paranaenses;;Ampliação da cooperação internacional com ênfase nas áreas estratégicas para o desenvolvimento do Estado do Paraná.</t>
  </si>
  <si>
    <t>O estado deve mediar esta relação conturbada entre setor produtivo e academia. Aqui no interior existe um descompasso gritante entre o empresariado e a universidade, ambos estão errado e preciso uma mediador para equalizar os interesses.</t>
  </si>
  <si>
    <t>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</si>
  <si>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Estimular os alunos de graduação em se tornarem empreendedores e não servidores públicos.</t>
  </si>
  <si>
    <t>Estimular a cultura empreendedora, em especial entre os jovens;;Criar programas para apoiar a transformação de ideias em projetos bem sucedidos e sustentáveis;;Conceder de subvenção financeira a projetos de PD&amp;I;;Capacitação de recursos humanos para a inovação;;Contribuir com o setor empresarial na melhoria da competitividade e na adoção de estratégias de desenvolvimento e adoção de tecnologias e processos inovadores;</t>
  </si>
  <si>
    <t>O estado deveria cria editais específico para atender as demandas de empresas privadas que desejam gerar inovação com o cuidado de não deixar o pesquisador "dono da pesquisa"nem o empreendedor "a sugador da invenção"por isso os contratos em base jurídicas bem elaborado é fundamental.</t>
  </si>
  <si>
    <t>confianças entre todos os atores, este conceito simples pode ser um grande transformador da economia paranaense se todos confiarem no estado e entre si.</t>
  </si>
  <si>
    <t>Andersson Barison</t>
  </si>
  <si>
    <t>anderbarison@gmail.com</t>
  </si>
  <si>
    <t>780.112.481-20</t>
  </si>
  <si>
    <t>Investir em laboratórios de Ressonância Magnética Nuclear por ser uma das mais impotentes ferramentas de investigação científica da atualidade.</t>
  </si>
  <si>
    <t>Apoiar a cooperação entre empresas, governo e instituições de ciência e tecnologia, em caráter regional, nacional e internacional;;Apoiar as atividades de PD&amp;I e a inserção de pesquisadores nas empresas e no governo;;Tratar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sociedade;;Promover a simplificação de procedimentos para gestão de projetos de ciência, tecnologia e inovação.</t>
  </si>
  <si>
    <t>Enfatizo a necessidade da utilização multiusuária de utilização compartilhada da capacidade técnica de instrumentos científicos para a solução de problemas do Estado;Desburocratizar o sistema de ciência e tecnóloga ao máximo. O pesquisador precisa de tempo para pesquisar.</t>
  </si>
  <si>
    <t>Estimular e dar suporte financeiro para o pleno funcionamento de laboratórios multiusuários de RMN no Estado e também ampliação da capacidade instalada destes.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</si>
  <si>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PD&amp;I;;Estimular a implantação de laboratórios multiusuários;;Estimular a inovação no setor público e privado, a constituição e a manutenção de parques, os arranjos Produtivos Locais (APLs), os polos e arranjos tecnológicos, os distritos industriais e os demais ambientes promotores da inovação;;Desenvolver o sistema de parques tecnológicos e ambientes de inovação do Estado;</t>
  </si>
  <si>
    <t>Realizar a aquisição conjunta de equipamentos e produtos para pesquisa. Ao invés de repassar recursos individualmente a cada pesquisador, realizar uma compra para todos;Desburocratizar ao máximo o sistema de ciência e tecnologia do Estado, possibilitando maior dedicação dos pesquisadores as pesquisas e inovações</t>
  </si>
  <si>
    <t>Promover a interação entre a acadêmica e iniciativa privada</t>
  </si>
  <si>
    <t>Qualificar de maneira continuada e valorizar os profissionais dedicados à gestão do Sistema Paranaense de CT&amp;I, inclusive os que atuam nos Núcleos de Inovação Tecnológica das ICTs públicas;;Promover a abordagem mais consistente dos conteúdos de ciências, tecnologia, engenharia e matemática na formação em todos os níveis;;Inserir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</si>
  <si>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Lançar editais para aquisição conjunta e somente conjunta entre as ICTs do extado;Realizar a compra conjunta e equipamentos e produtos para pesquisa.</t>
  </si>
  <si>
    <t>Contribuir para promoção, participação e apropriação do conhecimento científico, tecnológico e inovador pela população em geral;;Financiar feiras de ciências nas escolas;;Estimular a participação de jovens, em especial meninas, em atividades de CT&amp;I;;Promover a interação entre a ciência, a cultura e a arte, com valorização dos aspectos humanísticos e da história da ciência;;Estabelecer parcerias em atividades de popularização e divulgação da CT&amp;I com órgãos públicos, entidades de CT&amp;I, empresas, universidades e instituições de pesquisa, entre outras;</t>
  </si>
  <si>
    <t>Ampliar e fortalecer a internacionalização no ensino e pesquisa em CT&amp;I;;Fomentar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internacional;;Fomentar, manter e investir em equipamentos e infraestruturas necessários para liderar avanços científicos e tecnológicos de ponta;;Apoiar a internacionalização de instituições públicas e privadas paranaenses que atuam na área de CT&amp;I;</t>
  </si>
  <si>
    <t>Promover eventos de interação entre a acadêmica e o setor produtivo. 
Estimular a contratação de recém doutores pelo setor produtivo.</t>
  </si>
  <si>
    <t>Estimular a contratação de doutores pelas empresas</t>
  </si>
  <si>
    <t>Incentivar as universidades do Estado a colocarem em suas grades curriculares de graduação e de pós-graduação disciplinas de empreendedorismo. É preciso ensinar nossos jovens a empreender.</t>
  </si>
  <si>
    <t>Estimular e apoiar a constituição, consolidação e expansão de ambientes promotores de inovação nas suas dimensões ecossistemas de inovação e mecanismos de geração de empreendimentos;;Utilizar o poder de compra do Estado para fomentar o empreendedorismo inovador e a inovação;;Atrair instrumentos de fomento e crédito para atividades que envolvam empreendedorismo inovador;;Fomentar o capital empreendedor em projetos de CT&amp;I no Paraná;;Patrocinar políticas públicas que favorecem empreendimentos inovadores que gerem soluções para problemas ambientais;</t>
  </si>
  <si>
    <t>Estimular a inserção de disciplinas de empreendedorismo nas universidade paranaenses.</t>
  </si>
  <si>
    <t>Estimula a contratação de recém doutores pelas empresas privadas</t>
  </si>
  <si>
    <t>Expandir a utilização de TICs na prestação de serviços públicos do Estado;;Capacitação de recursos humanos para a transformação digital;;Aprimorar a oferta de bens e serviços à sociedade através da transformação digital;;Digitalizar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</si>
  <si>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O maior desafio do Estado é a ampliação do montante de recursos financeiros do ICMS destinado a Fundação Araucária para que ela possa promover o desenvolvimento científico, tecnológico e de novação no Estado.</t>
  </si>
  <si>
    <t>Fabiana Regina Veloso</t>
  </si>
  <si>
    <t>Orste</t>
  </si>
  <si>
    <t>Pro Reitora de extensão</t>
  </si>
  <si>
    <t>fabiana.r.veloso@gmail.com</t>
  </si>
  <si>
    <t>955.743.959-91</t>
  </si>
  <si>
    <t>Penso que o uso de sistemas informatizados eficientes para gestão das ações universitárias.</t>
  </si>
  <si>
    <t>Eduarda Carolina Faria</t>
  </si>
  <si>
    <t>eduarda.fa1204@gmail.com</t>
  </si>
  <si>
    <t>046.976.529-16</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</si>
  <si>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graduação;;Desenvolver nas escolas aptidões individuais para o empreendedorismo e para a pesquisa científica;;Criar programas para graduandos, mestrandos e doutorandos se capacitarem na proteção de suas pesquisas e oferta das mesmas para a solução de problemas locais, regionais, nacionais e internacionais;</t>
  </si>
  <si>
    <t>Desenvolver, implementar e manter um sistema de informações, comunicação e disseminação do conhecimento em ciência, tecnologia e inovação;;Garantir a ampliação, regularidade e perenidade dos financiamentos e investimentos em CT&amp;I;;Utilizar as compras públicas como indutoras de inovação, a partir da capacitação dos agentes públicos no Marco Legal de Ciência, Tecnologia e Inovação;;Criar incentivos econômicos, financeiros, fiscais e outros para a inclusão de empresas em ambientes promotores de inovação;;Estimular a inovação no setor público e privado, a constituição e a manutenção de parques, os arranjos Produtivos Locais (APLs), os polos e arranjos tecnológicos, os distritos industriais e os demais ambientes promotores da inovação;;Implementar e fortalecer os Centros de Excelência em áreas estratégicas para o Estado.</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</si>
  <si>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amparo;;Realizar concursos de invenções e regulamentar o investimento de capital semente estatal como forma de apoio ao empreendedorismo inovador de alto impacto;;Alinhar as políticas públicas de educação com as áreas estratégicas e os desafios estaduais e nacionais de CT&amp;I;;Promover a abordagem mais consistente dos conteúdos de ciências, tecnologia, engenharia e matemática na formação em todos os níveis;</t>
  </si>
  <si>
    <t>Promover a interação entre a ciência, a cultura e a arte, com valorização dos aspectos humanísticos e da história da ciência;;Respeitar e valorizar os conhecimentos populares e tradicionais em as relações com CT&amp;I;;Estabelecer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recursos;;Apoiar o fortalecimento de meios de comunicação pública da ciência como portais, canais de vídeos, sites, jornais e projetos desenvolvidos no âmbito das ICTs.</t>
  </si>
  <si>
    <t>Apoiar e incentivar a integração dos inventores independentes às atividades das ICTs e aos istema produtivo estadual;;Criar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t>
  </si>
  <si>
    <t>Utilizar o poder de compra do Estado para fomentar o empreendedorismo inovador e a inovação;;Atrair instrumentos de fomento e crédito para atividades que envolvam empreendedorismo inovador;;Atualizar e aperfeiçoar os instrumentos de fomento e crédito para atividades que envolvam o empreendedorismo inovador;;Financiar incubadoras e aceleradoras em empresas com base tecnológica;;Estabelecer um conjunto de programas e ações escaláveis para adigitalização básica de MPMEs no Estado do Paraná;</t>
  </si>
  <si>
    <t>Elaborar cartilhas explicativas dos instrumentos de incentivo público à atividade empresarial, facilitando o acesso às informações e aumentando o número de empresas beneficiadas;;Qualificar profissionais especializados para atuarem na área de execução de projetos de inovação no ambiente empresarial;;Elaborar programas de transformação digital para empresas;;Promover ações de Apoio Direto à Inovação destinadas ao atendimento de prioridades estaduais de interesse estratégico;;Regulamentar a concessão de bônus tecnológico;</t>
  </si>
  <si>
    <t>Rafael da Rosa Niepce</t>
  </si>
  <si>
    <t>Residente Nutricionista</t>
  </si>
  <si>
    <t>nutri.rafaelniepce@gmail.com</t>
  </si>
  <si>
    <t>095.787.719-67</t>
  </si>
  <si>
    <t>Investimento em Pesquisa e Desenvolvimento (P&amp;D):
Alocar recursos financeiros significativos para apoiar projetos de pesquisa e desenvolvimento em setores estratégicos que promovam a inovação e a sustentabilidade.
Incentivos Fiscais e Subsídios:
Oferecer incentivos fiscais e subsídios para empresas que investem em P&amp;D, especialmente aquelas que desenvolvem soluções alinhadas aos ODS.
Colaboração entre Setor Público e Privado:
Estimular parcerias e colaborações entre instituições de pesquisa, universidades, empresas e organizações da sociedade civil para promover a transferência de conhecimento e tecnologia.
Desenvolvimento de Infraestrutura de Pesquisa:
Investir na construção e manutenção de infraestrutura de pesquisa de alta qualidade para facilitar a realização de estudos avançados e experimentos.
Educação e Capacitação:
Investir em programas educacionais que promovam a formação de profissionais qualificados em ciência e tecnologia, garantindo a disponibilidade de uma mão de obra capacitada.
Regulamentação Favorável:
Desenvolver políticas e regulamentações que incentivem a inovação, o empreendedorismo e a pesquisa, proporcionando um ambiente regulatório favorável.
Promoção de Startups e Empreendedorismo:
Apoiar o desenvolvimento de startups e empreendimentos inovadores, oferecendo financiamento, mentoria e recursos para transformar ideias em negócios sustentáveis.
Inclusão Digital e Acesso à Tecnologia:
Garantir o acesso equitativo à tecnologia e promover a inclusão digital para evitar a exclusão de grupos sociais menos favorecidos.
Promoção da Sustentabilidade:
Integrar critérios de sustentabilidade em políticas públicas, promovendo práticas empresariais responsáveis e respeitosas ao meio ambiente.
Monitoramento e Avaliação:
Estabelecer mecanismos eficazes de monitoramento e avaliação para garantir que os investimentos em pesquisa e tecnologia estejam alinhados aos ODS e proporcionem benefícios tangíveis para a sociedade.</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</si>
  <si>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internacional;;Criar programas para graduandos, mestrandos e doutorandos se capacitarem na proteção de suas pesquisas e oferta das mesmas para a solução de problemas locais, regionais, nacionais e internacionais;;Criar um sistema digital que conecte recursos humanos, capacidade instalada, especialidades dos pesquisadores e Institutos de Pesquisas e Inovação às demandas sociais e de mercado;;Promover a simplificação de procedimentos para gestão de projetos de ciência, tecnologia e inovação.</t>
  </si>
  <si>
    <t>Internacionalização da Pesquisa: Estimular a colaboração internacional em pesquisa, facilitando parcerias entre instituições nacionais e estrangeiras para promover a troca de conhecimento e experiências.;Incentivo à Inovação Social: Apoiar iniciativas de inovação social que buscam solucionar problemas sociais por meio da pesquisa e tecnologia, promovendo soluções sustentáveis e inclusivas.;Desenvolvimento de Ecossistemas de Inovação: Criar ecossistemas de inovação que reúnam empresas, centros de pesquisa, incubadoras e aceleradoras para fomentar a inovação e a transferência de tecnologia.</t>
  </si>
  <si>
    <t>Aumento de Investimentos em Pesquisa e Desenvolvimento:
Alocar recursos financeiros significativos para incentivar a pesquisa e desenvolvimento em setores estratégicos, especialmente aqueles relacionados aos ODS, como saúde, educação, energia limpa e erradicação da pobreza.
Criação de Parcerias Público-Privadas:
Estimular parcerias entre instituições de pesquisa, universidades e empresas privadas para promover a colaboração na pesquisa aplicada, transferência de tecnologia e desenvolvimento de soluções inovadoras.
Incentivos Fiscais e Subsídios:
Oferecer incentivos fiscais e subsídios para empresas que investem em pesquisa, desenvolvimento e inovação, incentivando a participação do setor privado nos esforços de CT&amp;I.
Desenvolvimento de Infraestrutura de Pesquisa:
Investir na construção e manutenção de laboratórios e centros de pesquisa de ponta, proporcionando um ambiente propício para a realização de estudos avançados.
Criação de Políticas de Inovação:
Desenvolver políticas de inovação que incentivem a criação e consolidação de empresas inovadoras, com foco na solução de problemas sociais e ambientais.
Programas de Capacitação e Formação:
Implementar programas de capacitação e formação de recursos humanos qualificados em áreas estratégicas, garantindo a disponibilidade de profissionais preparados para impulsionar a CT&amp;I.
Incentivo à Inovação Social:
Apoiar projetos de inovação social que busquem solucionar desafios específicos da comunidade paranaense, promovendo o desenvolvimento social inclusivo e sustentável.
Desenvolvimento de Tecnologias Sustentáveis:
Priorizar pesquisas e inovações que promovam o desenvolvimento de tecnologias sustentáveis, contribuindo para a mitigação dos impactos ambientais e a promoção da sustentabilidade.
Apoio a Startups e Empreendedorismo:
Criar programas de apoio a startups e empreendedores, oferecendo financiamento, mentoria e infraestrutura para transformar ideias inovadoras em negócios sustentáveis.</t>
  </si>
  <si>
    <t>Desenvolver, implementar e manter um sistema de informações, comunicação e disseminação do conhecimento em ciência, tecnologia e inovação;;Garantir a ampliação, regularidade e perenidade dos financiamentos e investimentos em CT&amp;I;;Conectar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inovação;;Implementar e fortalecer os Centros de Excelência em áreas estratégicas para o Estado.</t>
  </si>
  <si>
    <t>Monitoramento e Avaliação de Impacto: Estabelecer mecanismos eficazes de monitoramento e avaliação para garantir que os investimentos em CT&amp;I estejam alinhados aos ODS e gerem impactos positivos no desenvolvimento social e econômico.</t>
  </si>
  <si>
    <t>Investimentos em Educação de Qualidade:
Reforçar os investimentos em educação, desde a educação básica até o ensino superior, com ênfase em currículos que promovam a formação em ciência, tecnologia, engenharia e matemática (STEM).
Programas de Bolsas e Incentivos Financeiros:
Criar programas de bolsas e incentivos financeiros para estudantes e pesquisadores dedicados à CT&amp;I, visando atrair e reter talentos na região.
Parcerias entre Universidades e Empresas:
Estimular parcerias entre universidades, empresas e instituições de pesquisa, promovendo a colaboração na formação de profissionais alinhados com as demandas do setor produtivo.
Desenvolvimento de Programas de Capacitação:
Implementar programas de capacitação contínua para profissionais já inseridos no mercado de trabalho, atualizando suas habilidades e conhecimentos de acordo com as demandas tecnológicas emergentes.
Apoio a Incubadoras e Aceleradoras:
Oferecer suporte a incubadoras e aceleradoras de startups, facilitando o desenvolvimento de empreendimentos inovadores e estimulando o empreendedorismo na área de CT&amp;I.
Políticas de Retenção de Talentos:
Desenvolver políticas que incentivem a permanência de profissionais qualificados na região, oferecendo condições atrativas e oportunidades de desenvolvimento de carreira.
Incentivo à Diversidade e Inclusão:
Implementar políticas que promovam a diversidade e inclusão, garantindo oportunidades iguais para grupos sub-representados e enriquecendo a perspectiva da pesquisa e inovação.
Ações de Comunicação e Engajamento:
Realizar campanhas de comunicação para promover a ciência, tecnologia e inovação, despertando o interesse de jovens e destacando o impacto positivo dessas áreas na sociedade.
Fomento a Projetos de Inovação Social:
Incentivar projetos de inovação social que busquem resolver desafios locais, contribuindo para o desenvolvimento social inclusivo e sustentável.</t>
  </si>
  <si>
    <t>Fortalecer a cooperação com órgãos e entidades públicos e com entidades privadas, inclusive para o compartilhamento de recursos humanos especializados e a capacidade instalada, para a execução de projetos de PD&amp;I;;Incentivar a participação em eventos de outros Estados e países para conhecimento de iniciativas e ações que podem ser replicadas;</t>
  </si>
  <si>
    <t xml:space="preserve">Infraestrutura de Conectividade Digital:
Investir na expansão e melhoria da infraestrutura de conectividade digital, garantindo acesso à internet de alta velocidade em áreas urbanas e rurais, promovendo a inclusão digital.
Criação de Espaços de Inovação:
Estabelecer centros de inovação e espaços colaborativos que reúnam empreendedores, pesquisadores e empresas para estimular a interação e o desenvolvimento de soluções inovadoras.
Virtualização de Laboratórios e Recursos de Pesquisa:
Implementar a virtualização de laboratórios e recursos de pesquisa, permitindo o acesso remoto a equipamentos e dados, facilitando a colaboração e reduzindo barreiras geográficas.
Plataformas Colaborativas:
Desenvolver e promover plataformas online colaborativas que facilitem a interação entre pesquisadores, empresas e órgãos governamentais, fomentando a troca de conhecimento e oportunidades de negócios.
Incentivo a Parcerias Público-Privadas:
Estimular parcerias entre o setor público, empresas e instituições de pesquisa para o desenvolvimento conjunto de projetos inovadores e a criação de soluções tecnológicas.
Desenvolvimento de Smart Cities:
Implementar iniciativas para transformar cidades em "Smart Cities", utilizando tecnologias de informação e comunicação para melhorar a qualidade de vida, promover a eficiência energética e otimizar serviços públicos.
Acesso a Dados Abertos:
Disponibilizar dados governamentais de forma aberta para incentivar a criação de aplicativos e soluções que atendam às necessidades da população e estimulem a inovação.
Capacitação em Tecnologias Emergentes:
Oferecer programas de capacitação em tecnologias emergentes, como inteligência artificial, blockchain e internet das coisas, para preparar profissionais para os desafios tecnológicos do futuro.
</t>
  </si>
  <si>
    <t>Incentivos a Startups Tecnológicas: Criar programas de incentivo fiscal e financeiro para startups que desenvolvam soluções tecnológicas inovadoras, apoiando o empreendedorismo e a geração de empregos qualificados.;Inovação em Setores Estratégicos: Fomentar a inovação em setores estratégicos alinhados aos ODS, como saúde, educação, energia limpa e desenvolvimento sustentável, por meio de programas de financiamento e incentivos.;Promoção de Energias Renováveis: Incentivar a pesquisa e inovação em energias renováveis, contribuindo para a transição para uma matriz energética mais sustentável e alinhada aos objetivos ambientais.</t>
  </si>
  <si>
    <t>Programas de Educação Científica:
Implementar programas educacionais que estimulem o interesse pela ciência desde as fases iniciais da educação, por meio de aulas interativas, experimentos práticos e visitas a centros de pesquisa.
Feiras de Ciências e Tecnologia:
Apoiar e promover feiras de ciências e tecnologia em escolas e comunidades locais, proporcionando oportunidades para que estudantes e pesquisadores apresentem seus projetos à comunidade.
Criação de Museus e Centros de Ciência:
Investir na criação de museus e centros de ciência interativos, acessíveis à população, com exposições que tornem conceitos científicos mais compreensíveis e envolventes.
Eventos de Popularização da Ciência:
Organizar eventos regulares, como palestras, workshops e apresentações, que tragam cientistas e especialistas para compartilhar seus conhecimentos com o público em geral.
Incentivo à Divulgação Científica:
Apoiar programas de divulgação científica em mídias tradicionais e digitais, promovendo a disseminação de informações científicas de forma acessível e compreensível.
Parcerias com Meios de Comunicação:
Estabelecer parcerias com meios de comunicação para a produção de conteúdo educativo e informativo sobre avanços científicos, tecnológicos e inovadores.
Inclusão Digital e Acesso à Informação:
Implementar programas que promovam a inclusão digital e garantam o acesso à informação, especialmente em comunidades menos favorecidas, para que mais pessoas possam se beneficiar do conhecimento digital.
Participação em Programas de Voluntariado Científico:
Incentivar cientistas e pesquisadores a participarem de programas de voluntariado para compartilhar seus conhecimentos e experiências com escolas, comunidades e grupos sociais diversos.
Estímulo à Participação em Projetos de Ciência Cidadã:
Promover projetos de ciência cidadã que envolvam a participação direta da população em atividades de pesquisa, coleta de dados e solução de problemas locais.</t>
  </si>
  <si>
    <t>Enfatizar ações e atividades que valorizem a criatividade, a experimentação, a interdisciplinaridade, a transdisciplinaridade e o empreendedorismo nas escolas e universidades;;Desenvolver metodologias de ensino não formais;;Apoiar o fortalecimento de espaços de divulgação científica e de inovação como centros e museus de ciências, de inovação, planetários, herbários e afins;;Estabelecer conexões interdisciplinares e pluriversidade de saberes;;Respeitar e valorizar os conhecimentos populares e tradicionais em as relações com CT&amp;I;</t>
  </si>
  <si>
    <t>Inclusão de Temas de Sustentabilidade: Integrar temas relacionados à sustentabilidade e aos ODS nas atividades de popularização da ciência, conscientizando a população sobre a importância de práticas mais sustentáveis.;Desenvolvimento de Programas de Inovação Social: Criar programas que incentivem a inovação social, envolvendo a comunidade na busca por soluções para desafios locais.;Capacitação para Empreendedorismo: Oferecer programas de capacitação em empreendedorismo, estimulando a transformação de conhecimento científico em oportunidades de negócios.</t>
  </si>
  <si>
    <t>Fomento à Colaboração Internacional em Pesquisa:
Estimular parcerias e colaborações entre instituições de pesquisa paranaenses e instituições estrangeiras, facilitando a realização de projetos conjuntos que abordem desafios globais e locais.
Programas de Intercâmbio Científico e Tecnológico:
Criar programas de intercâmbio que permitam a mobilidade de pesquisadores, estudantes e profissionais entre o Paraná e instituições de renome internacional, promovendo a troca de conhecimento e experiências.
Participação em Redes Internacionais de Pesquisa:
Incentivar a participação ativa em redes internacionais de pesquisa, consórcios e iniciativas colaborativas que estejam alinhadas aos ODS, proporcionando maior visibilidade para as contribuições do Paraná.
Atração de Investimentos Estrangeiros em Pesquisa e Inovação:
Promover políticas que facilitem a atração de investimentos estrangeiros em projetos de pesquisa e inovação, fortalecendo a infraestrutura e a capacidade de pesquisa no estado.
Internacionalização de Startups e Empresas de Base Tecnológica:
Apoiar a internacionalização de startups e empresas de base tecnológica, oferecendo suporte para a expansão de seus negócios em mercados internacionais.
Participação em Programas e Fundos Internacionais:
Buscar ativamente a participação em programas e fundos internacionais de financiamento para pesquisa e inovação, aproveitando oportunidades de cooperação global.
Diplomacia Científica e Tecnológica:
Fortalecer a diplomacia científica e tecnológica, promovendo a imagem do Paraná como um polo de excelência em pesquisa e inovação, e facilitando acordos bilaterais de cooperação.
Tradução de Conhecimento em Soluções Locais:
Promover a transferência de conhecimento gerado em parcerias internacionais para o desenvolvimento de soluções locais que atendam às necessidades da população paranaense.</t>
  </si>
  <si>
    <t>Fomentar à cooperação entre empresas, governo e instituições de ciência e tecnologia, em caráter regional, nacional e internacional;;Fomentar, manter e investir em equipamentos e infraestruturas necessários para liderar avanços científicos e tecnológicos de ponta;;Apoiar a produção científica paranaense indexada em publicações internacionais;</t>
  </si>
  <si>
    <t>Programas de Capacitação Internacional: Oferecer programas de capacitação internacional para profissionais locais, possibilitando a aquisição de conhecimentos e habilidades inovadoras que possam ser aplicadas no contexto regional.;Promoção de Eventos Científicos Internacionais: Organizar e apoiar eventos científicos e tecnológicos internacionais no Paraná, atraindo pesquisadores e profissionais de todo o mundo e fomentando a troca de conhecimento.;Inclusão de Temas Globais nos Projetos de Pesquisa: Incentivar a inclusão de temas globais, como sustentabilidade, saúde global e inclusão social, nos projetos de pesquisa desenvolvidos no estado.</t>
  </si>
  <si>
    <t>Programas de Incentivo à Pesquisa Colaborativa:
Estabelecer programas de incentivo financeiro para projetos de pesquisa colaborativa entre instituições acadêmicas e empresas, com ênfase em temas relacionados aos ODS.
Centros de Inovação e Pesquisa Aplicada:
Criar centros de inovação e pesquisa aplicada que sirvam como espaços de encontro entre pesquisadores acadêmicos e profissionais do setor empresarial, facilitando a transferência de conhecimento e tecnologia.
Incubadoras Tecnológicas e Parques Tecnológicos:
Fortalecer e expandir incubadoras tecnológicas e parques tecnológicos que promovam a interação entre empresas, instituições acadêmicas e órgãos governamentais, proporcionando um ambiente propício para a inovação.
Programas de Residência Empresarial em Universidades:
Desenvolver programas que permitam que profissionais de empresas atuem como residentes em universidades, colaborando em projetos de pesquisa e trazendo perspectivas práticas para o ambiente acadêmico.
Incentivos Fiscais para Pesquisa e Desenvolvimento:
Oferecer incentivos fiscais específicos para empresas que investem em pesquisa e desenvolvimento em parceria com instituições acadêmicas, incentivando a colaboração.
Plano Estratégico para Inovação:
Desenvolver um plano estratégico para inovação que envolva todos os atores da tríplice hélice, estabelecendo metas e diretrizes para impulsionar a inovação no estado.
Programas de Capacitação Conjunta:
Criar programas de capacitação conjunta entre instituições acadêmicas e empresas, visando o desenvolvimento de habilidades e competências alinhadas às demandas do mercado.
Estímulo à Criação de Spin-offs:
Incentivar a criação de empresas spin-off a partir de pesquisas acadêmicas, fornecendo suporte financeiro, mentorias e facilidades para a transferência de tecnologia.</t>
  </si>
  <si>
    <t>Mecanismos de Propriedade Intelectual: Facilitar a gestão de propriedade intelectual resultante de pesquisas acadêmicas, simplificando processos e incentivando a comercialização de tecnologias desenvolvidas nas universidades.;Políticas de Compras Públicas Inovadoras: Estimular políticas de compras públicas inovadoras, que promovam a aquisição de produtos e serviços desenvolvidos a partir de pesquisas acadêmicas locais.;Apoio à Inovação Social: Apoiar iniciativas de inovação social que envolvam parcerias entre universidades, setor público e empresas, buscando soluções para desafios sociais e ambientais.</t>
  </si>
  <si>
    <t>Ecossistema de Inovação:
Fomentar a criação de um ecossistema de inovação, reunindo universidades, centros de pesquisa, incubadoras, aceleradoras, empresas e órgãos governamentais para promover a colaboração e o intercâmbio de conhecimentos.
Programas de Capacitação Empreendedora:
Desenvolver programas de capacitação empreendedora, oferecendo treinamentos, workshops e cursos para desenvolver habilidades necessárias para empreender, como gestão, finanças e marketing.
Financiamento e Incentivos Fiscais:
Criar linhas de financiamento específicas para startups e empresas inovadoras, bem como oferecer incentivos fiscais para atrair investidores e estimular o investimento em pesquisa e desenvolvimento.
Parcerias Público-Privadas:
Estabelecer parcerias entre o setor público e privado para desenvolver programas de inovação e empreendedorismo, incentivando a criação de soluções para desafios locais e globais.
Centros de Inovação em Setores Estratégicos:
Criar centros de inovação focados em setores estratégicos para o estado, como agronegócio, tecnologia da informação, saúde e energias renováveis, incentivando a criação de soluções específicas para as demandas locais.
Eventos de Fomento ao Empreendedorismo:
Promover eventos, feiras e competições que estimulem o empreendedorismo e a inovação, proporcionando visibilidade para novas ideias e oportunidades de networking.
Incentivo à Inovação Social:
Apoiar projetos de inovação social que busquem solucionar desafios sociais e ambientais, integrando empreendedorismo a propósitos que beneficiem a comunidade.
Rede de Mentores e Networking:
Criar uma rede de mentores experientes que possam orientar empreendedores em suas jornadas, além de promover eventos de networking para facilitar a interação entre empreendedores, investidores e especialistas.</t>
  </si>
  <si>
    <t>Estimular a cultura empreendedora, em especial entre os jovens;;Apoiar ao avanço tecnológico e às inovações nas empresas e outras organizações públicas e privadas no Estado do Paraná;;Estimular e apoiar a constituição, consolidação e expansão de ambientes promotores de inovação nas suas dimensões ecossistemas de inovação e mecanismos de geração de empreendimentos;;Utilizar o poder de compra do Estado para fomentar o empreendedorismo inovador e a inovação;;Atualizar e aperfeiçoar os instrumentos de fomento e crédito para atividades que envolvam o empreendedorismo inovador;</t>
  </si>
  <si>
    <t>Compras Públicas Inovadoras: Estimular a implementação de políticas de compras públicas inovadoras, incentivando órgãos governamentais a adquirir produtos e serviços de empresas locais que desenvolvam soluções inovadoras.;Internacionalização de Startups: Facilitar a internacionalização de startups paranaenses, promovendo programas de internacionalização, participação em feiras internacionais e estabelecimento de parcerias globais.;Incentivo à Diversidade e Inclusão: Promover a diversidade e inclusão no ecossistema empreendedor, garantindo oportunidades igualitárias para empreendedores de diferentes origens, gêneros e perfis.</t>
  </si>
  <si>
    <t>Programas de Financiamento à Inovação:
Estabelecer linhas de financiamento específicas para projetos de inovação nas empresas, com taxas de juros competitivas e condições facilitadas, incentivando investimentos em PD&amp;I.
Incentivos Fiscais para Inovação:
Criar políticas de incentivos fiscais para empresas que investem em pesquisa, desenvolvimento e inovação, reduzindo a carga tributária sobre atividades inovadoras.
Centros de Inovação Empresarial:
Desenvolver centros de inovação empresarial, espaços onde empresas podem colaborar, compartilhar conhecimento e ter acesso a recursos técnicos especializados para impulsionar a inovação.
Programas de Capacitação Técnica:
Oferecer programas de capacitação técnica para profissionais das empresas, promovendo o desenvolvimento de competências relacionadas a novas tecnologias, métodos de produção e gestão da inovação.
Apoio à Certificação e Padronização:
Oferecer suporte para a certificação de produtos e processos inovadores, além de incentivar a adoção de padrões internacionais, aumentando a competitividade das empresas no mercado global.
Parcerias com Instituições de Pesquisa:
Estimular parcerias entre empresas e instituições de pesquisa, facilitando a transferência de conhecimento, tecnologia e colaboração em projetos de PD&amp;I.
Laboratórios Compartilhados:
Criar laboratórios compartilhados e espaços de prototipagem para que empresas possam experimentar e testar novas ideias sem a necessidade de grandes investimentos em infraestrutura.
Inovação Aberta:
Promover a cultura de inovação aberta, incentivando empresas a colaborarem com startups, universidades e outras organizações externas para impulsionar a criatividade e a troca de conhecimento.
Programas de Inovação Colaborativa:
Desenvolver programas que incentivem a inovação colaborativa entre empresas de diferentes setores, buscando soluções conjuntas para desafios específicos.</t>
  </si>
  <si>
    <t>Elaborar programas de transformação digital para empresas;;Prever investimentos em pesquisa, desenvolvimento e inovação em contratos de concessão de serviços públicos e regulações setoriais.</t>
  </si>
  <si>
    <t>Estímulo à Inovação Social nas Empresas: Incentivar práticas de inovação social nas empresas, promovendo iniciativas que contribuam para o desenvolvimento sustentável e a melhoria das condições sociais na comunidade.;Apoio à Transformação Digital: Oferecer suporte específico para a transformação digital das empresas, incluindo a implementação de tecnologias como inteligência artificial, internet das coisas e automação.;Monitoramento e Avaliação de Resultados: Implementar sistemas de monitoramento e avaliação para medir o impacto das iniciativas de inovação, garantindo que os recursos sejam direcionados de maneira eficaz e contribuam para os ODS.</t>
  </si>
  <si>
    <t>Plataforma Única de Acesso aos Serviços Públicos:
Desenvolver uma plataforma digital única que integre diversos serviços públicos, facilitando o acesso dos cidadãos a informações e transações relacionadas à saúde, educação, segurança e agricultura.
Telemedicina e Saúde Digital:
Investir em tecnologias de telemedicina, prontuários eletrônicos e outras soluções de saúde digital para melhorar o acesso a serviços de saúde, reduzir custos e promover a eficiência no sistema de saúde.
Segurança Digital e Tecnologias Emergentes:
Implementar soluções de segurança digital para proteger dados sensíveis, além de explorar tecnologias emergentes, como inteligência artificial e análise de big data, para aprimorar a segurança pública.
Agricultura de Precisão e Tecnologias Agrícolas:
Incentivar a adoção de tecnologias agrícolas avançadas, como agricultura de precisão, sensores remotos e monitoramento digital, para aumentar a eficiência na produção agrícola.
Plataforma de Dados Abertos:
Implementar uma plataforma de dados abertos que disponibilize informações governamentais relevantes para a sociedade, incentivando a transparência e possibilitando o desenvolvimento de soluções inovadoras.
Governo Eletrônico e Processos Digitais:
Promover a digitalização de processos governamentais, adotando o governo eletrônico (e-gov) e reduzindo a burocracia por meio de sistemas integrados e processos totalmente digitais.
Inovação em Energias Renováveis:
Estimular a inovação em energias renováveis e eficiência energética, buscando soluções sustentáveis para a matriz energética estadual.
Cidades Inteligentes e Mobilidade Sustentável:
Investir em iniciativas de cidades inteligentes, incorporando tecnologias para melhorar a gestão urbana, transporte público eficiente e promover a mobilidade sustentável.</t>
  </si>
  <si>
    <t>Inclusão Digital e Acesso à Internet: Expandir a infraestrutura de banda larga e promover programas de inclusão digital para garantir o acesso à internet em todas as regiões do estado.;Capacitação Digital da População: Desenvolver programas de capacitação digital para a população, especialmente em áreas rurais e comunidades menos favorecidas, promovendo a inclusão digital e a empregabilidade.;Monitoramento Ambiental: Utilizar tecnologias de sensoriamento remoto e análise de dados para o monitoramento ambiental, contribuindo para a preservação dos recursos naturais e o alcance dos ODS relacionados à sustentabilidade ambiental.</t>
  </si>
  <si>
    <t>Acesso a Linhas de Crédito Específicas:
Estabelecer linhas de crédito específicas com condições favoráveis para empresas que buscam expandir suas operações nacional e internacionalmente, facilitando o acesso a capital.
Programas de Capacitação para Exportação:
Oferecer programas de capacitação para empresas sobre os processos e desafios relacionados à exportação, incluindo treinamentos sobre logística internacional, regulamentação aduaneira e estratégias de marketing global.
Apoio na Conformidade com Normas Internacionais:
Prestar suporte técnico para garantir que os produtos e serviços das empresas estejam em conformidade com normas e regulamentações internacionais, facilitando o acesso a mercados externos.
Promoção de Missões Empresariais Internacionais:
Organizar missões empresariais internacionais para promover produtos e serviços paranaenses, além de estimular a participação em feiras e eventos globais relevantes para os setores de atuação.
Desenvolvimento de Parcerias Internacionais:
Facilitar a formação de parcerias estratégicas com empresas e instituições internacionais, promovendo a troca de conhecimento, tecnologia e acesso a novos mercados.
Atração de Investidores Estrangeiros:
Desenvolver estratégias para atrair investidores estrangeiros, destacando o potencial de inovação e as oportunidades de negócios existentes no Paraná.
Incentivos Fiscais à Exportação:
Implementar políticas de incentivos fiscais para empresas que têm foco na exportação, reduzindo a carga tributária sobre produtos destinados ao mercado internacional.
Rede de Escritórios Comerciais Internacionais:
Estabelecer uma rede de escritórios comerciais internacionais para apoiar empresas paranaenses em mercados estrangeiros, fornecendo informações de mercado, suporte logístico e administrativo.</t>
  </si>
  <si>
    <t>Participação efetiva nas políticas nacionais de desenvolvimento econômico, científico, tecnológico e de inovação na implementação dos respectivos planos, programas e projetos de interesse estadual;;Auxiliar no processo de adequação dos negócios às necessidades e preferências internacionais;</t>
  </si>
  <si>
    <t>Apoio à Diversificação de Mercados: Oferecer suporte para a diversificação dos mercados-alvo, reduzindo a dependência de um único mercado e aumentando a resiliência das empresas frente a volatilidades econômicas.;Programas de Certificação Internacional: Apoiar empresas na obtenção de certificações e padrões internacionais que possam aumentar a competitividade de seus produtos nos mercados globais.;Desenvolvimento de Plataformas de Negócios Internacionais: Criar plataformas online que facilitem a exposição de produtos e serviços paranaenses a mercados internacionais, promovendo a internacionalização digital.</t>
  </si>
  <si>
    <t>Incorporação da Inovação na Educação Básica:
Incluir conceitos de inovação, empreendedorismo e pensamento crítico nos currículos escolares da educação básica, promovendo uma cultura de criatividade desde cedo.
Programas de Capacitação para Professores:
Oferecer programas de capacitação para professores, proporcionando ferramentas e metodologias para estimular a inovação em sala de aula.
Parcerias com Instituições de Ensino Superior:
Estabelecer parcerias entre o governo, escolas e instituições de ensino superior para promover a troca de conhecimento e recursos na promoção da cultura da inovação.
Espaços de Inovação nas Escolas:
Criar espaços dedicados à inovação, como laboratórios maker e hubs de criatividade, para que os estudantes possam experimentar, criar e resolver problemas de maneira inovadora.
Programas de Estímulo à Leitura e Pesquisa:
Desenvolver programas que incentivem a leitura e a pesquisa, estimulando a curiosidade e a busca por conhecimento inovador desde a fase escolar.
Desafios e Competições Inovadoras:
Promover desafios e competições entre estudantes, estimulando a resolução de problemas reais e a aplicação prática de conhecimentos.
Políticas de Incentivo à Educação Técnica e Profissionalizante:
Incentivar a educação técnica e profissionalizante, fornecendo oportunidades para que os jovens adquiram habilidades práticas alinhadas às demandas do mercado.
Criação de Programas de Mentoria:
Desenvolver programas de mentoria que conectem estudantes a profissionais inovadores, proporcionando orientação e insights sobre carreiras inovadoras.
Incentivos Fiscais para Empresas Inovadoras na Educação:
Criar incentivos fiscais para empresas que desenvolvam soluções inovadoras na área educacional, estimulando a criação e implementação de tecnologias educacionais.</t>
  </si>
  <si>
    <t>Políticas de Inovação no Ambiente de Trabalho: Implementar políticas que incentivem a inovação no ambiente de trabalho, como programas de reconhecimento, bonificações por ideias inovadoras e ambientes que estimulem a colaboração.;Fomento a Startups e Empreendedorismo nas Universidades: Estimular a criação e o desenvolvimento de startups dentro das universidades, proporcionando recursos e suporte para transformar ideias inovadoras em negócios.;Eventos e Feiras de Inovação: Organizar eventos e feiras de inovação que reúnam empresas, pesquisadores e a comunidade, criando oportunidades de networking e difusão de conhecimento.</t>
  </si>
  <si>
    <t>O maior desafio para que o Estado do Paraná alcance uma economia acelerada impulsionada por descobertas científicas e valores de desenvolvimento social inclusivo e sustentabilidade reside na necessidade de estabelecer uma infraestrutura integrada que promova efetiva colaboração entre setores público, privado e acadêmico. Isso envolve investir em tecnologia, garantir acesso equitativo a recursos financeiros, cultivar uma cultura empreendedora, atrair e manter talentos qualificados, desenvolver políticas públicas integradas e enfrentar desafios ambientais. Além disso, a difusão do conhecimento científico para a sociedade em geral e o envolvimento ativo da comunidade são cruciais para garantir que os benefícios do desenvolvimento econômico e tecnológico sejam compartilhados de maneira inclusiva e sustentável.</t>
  </si>
  <si>
    <t>Lucas Thimoteo</t>
  </si>
  <si>
    <t>Diretor de Publicidade e Propaganda</t>
  </si>
  <si>
    <t>lucas@unicentro.br</t>
  </si>
  <si>
    <t>039.126.389-77</t>
  </si>
  <si>
    <t>Integrar e dar incentivoaos projetos das universidades voltados aos ODS com a população em geral.</t>
  </si>
  <si>
    <t>Desenvolver linhas de crédito voltadas ao avanço tecnológico e às inovações nas empresas e em outras organizações públicas e privadas no Estado do Paraná;;Atualizar a legislação para a garantia do compartilhamento de recursos humanos do Estado com empresas para realização de atividades de PD&amp;I;;Desenvolver nas escolas aptidões individuais para o empreendedorismo e para a pesquisa científica;;Alinhar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t>
  </si>
  <si>
    <t>Estimular a implantação de laboratórios multiusuários;;Criar incentivos econômicos, financeiros, fiscais e outros para a inclusão de empresas em ambientes promotores de inovação;;Desenhar políticas públicas específicas para a atuação dos inventores independentes e a criação, absorção, difusão e transferência de tecnologia;;Facilitar a transferência de conhecimento por meio de ações que eliminem as barreiras existentes entre os diferentes atores nas esferas pública e privada, com consequente ampliação da divulgação e comunicação da PD&amp;I junto à sociedade;;Desenvolver o sistema de parques tecnológicos e ambientes de inovação do Estado;</t>
  </si>
  <si>
    <t>Promover a mobilidade internacional como parte integrante da carreira de profissionais de PD&amp;I;;Realizar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replicadas;;Inserir a educação básica no Sistema Estadual de CT&amp;I e considerar seus atores como operadores de CT&amp;I;;Formar recursos humanos nas áreas de ciência, pesquisa, tecnologia e inovação, inclusive por meio de apoio às atividades de extensão.</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</si>
  <si>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escolar;;Promover a interação entre a ciência, a cultura e a arte, com valorização dos aspectos humanísticos e da história da ciência;</t>
  </si>
  <si>
    <t>Elaborar manuais, cartilhas e instrumentos similares para orientar as ações internacionais dos órgãos e das entidades da Administração Pública Estadual no que tange à celebração de protocolos, convênios e contratos internacionais;;Apoiar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internacionais;;Criar programa de bolsas de estudo no exterior para alunos e professores paranaenses;</t>
  </si>
  <si>
    <t>Tornar as universidades paranaenses motores vitais da inovação;;Ofertar programas de licença empreendedora para estudantes e professores das universidades estaduais paranaenses;;Desenvolver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</si>
  <si>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t>
  </si>
  <si>
    <t>Estimular a inserção de pesquisadores em empresas privadas, através de programas de concessão de bolsas;;Elaborar programas de transformação digital para empresas;;Lançar prêmios tecnológicos para empresas sediadas no Estado;;Prever investimentos em pesquisa, desenvolvimento e inovação em contratos de concessão de serviços públicos e regulações setoriais.</t>
  </si>
  <si>
    <t>Jorge Sobral da Silva Maia</t>
  </si>
  <si>
    <t>Pro-Reitor de Pesquisa e Pós-Gaduação</t>
  </si>
  <si>
    <t>sobralmaia@uenp.edu.br</t>
  </si>
  <si>
    <t>058.922.578-27</t>
  </si>
  <si>
    <t>Ações que viabilizem a integração entre o expertise da s Universidades públicas e as necessidades das comunidades locais e regionais no entorno das IES, ações que podem contribuir para a ODS 11a.</t>
  </si>
  <si>
    <t>Conceder de subvenção financeira a projetos de PD&amp;I;;Tratar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sociedade;;Promover a simplificação de procedimentos para gestão de projetos de ciência, tecnologia e inovação.</t>
  </si>
  <si>
    <t>Garantir a ampliação, regularidade e perenidade dos financiamentos e investimentos em CT&amp;I;;Estimular a implantação de laboratórios multiusuários;;Apoiar as atividades de PD&amp;I e a inserção de pesquisadores nas empresas e no governo;;Desenvolver o sistema de parques tecnológicos e ambientes de inovação do Estado;;Implementar e fortalecer os Centros de Excelência em áreas estratégicas para o Estado.</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</si>
  <si>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públicas;;Promover a abordagem mais consistente dos conteúdos de ciências, tecnologia, engenharia e matemática na formação em todos os níveis;;Inserir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</si>
  <si>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Contribuir para promoção, participação e apropriação do conhecimento científico, tecnológico e inovador pela população em geral;;Ampliar as oportunidades de inclusão social das parcelas mais vulneráveis da população paranaense por meio da CT&amp;I;;Apoiar o fortalecimento de espaços de divulgação científica e de inovação como centros e museus de ciências, de inovação, planetários, herbários e afins;;Estimular a realização de atividades de popularização e divulgação da CT&amp;I em ações de inclusão social para fins de redução das desigualdades;;Apoiar ações para a realização de pesquisas sobre popularização e divulgação da CT&amp;I e de Ciência Cidadã a fim de fortalecer a área e subsidiar a tomada de decisão;</t>
  </si>
  <si>
    <t>Estimular a constituição, a expansão e a internacionalização de redes temáticas e interdisciplinares de pesquisa;;Fomentar a utilização de práticas educacionais que estimulem a cultura da internacionalização do conhecimento, incorporando técnicas e práticas de excelência em todos os níveis de educação;;Criação de novos modelos de interação internacional;;Possibilitar gestores e pesquisadores vivenciar novas experiências de interação e desenvolvimento, apropriando-se de visões mais amplas e sem fronteiras, para melhores tomadas de decisão em investimentos futuros em suas organizações;;Incentivar a mobilidade de pesquisadores, colaboração física e virtual entre instituições paranaenses e internacionais, participação em organizações internacionais de pesquisa, desenvolvimento e inovação;</t>
  </si>
  <si>
    <t>Tornar as universidades paranaenses motores vitais da inovação;;Ofertar programas de licença empreendedora para estudantes e professores das universidades estaduais paranaenses;;Criar incentivos para que as IEES se integrem e executem programas, projetos e ações voltadas para a população com vistas a emancipação social e a integração regional solidária em articulação com a formação científica e pedagógica de seus estudantes;;Capacitar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</si>
  <si>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Conceder de subvenção financeira a projetos de PD&amp;I;;Capacitação de recursos humanos para a inovação;;Desenvolver programas de fomento à inovação e ao empreendedorismo com foco na redução das desigualdades regionais e respeitadas as vocações das regiões paranaenses;;Patrocinar políticas públicas que favorecem empreendimentos inovadores que gerem soluções para problemas ambientais;;Criar programas de empreendedorismo inovador que diminuam as brechas sociais, territoriais e de gênero.</t>
  </si>
  <si>
    <t>Armin FEiden</t>
  </si>
  <si>
    <t>armin.feiden@gmail.com</t>
  </si>
  <si>
    <t>407.859.809-97</t>
  </si>
  <si>
    <t>Apoio aos cursos de pós-graduação, no que se refere à manutenção dos recursos humanos de alto nível, bem como a implantação de oportunidades para fixação de jovens doutores, reduzindo a evasão de pesquisadores qualificados.</t>
  </si>
  <si>
    <t>Apoiar as atividades de PD&amp;I e a inserção de pesquisadores nas empresas e no governo;;Impulsionar a inovação disruptiva;;Tratar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</si>
  <si>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Fortalecimento e consolidação da pós-graduação e restabelecimento de linhas de financiamento para pesquisas inovadoras.</t>
  </si>
  <si>
    <t>Ampliação da infraestrutura de pesquisa e pós-graduação, bem como disponibilização de linhas de financiamento de pesquisas inovadoras.</t>
  </si>
  <si>
    <t>Investimento em infraestrutura de pesquisa e extensão, principalmente em laboratórios multiusuários, equipamentos e estruturas de apoio.</t>
  </si>
  <si>
    <t>Apoio aos meios de divulgação do conhecimento científico, através de portais especializados e apoio às revistas científicas de qualidade.</t>
  </si>
  <si>
    <t>Apoiar o fortalecimento de espaços de divulgação científica e de inovação como centros e museus de ciências, de inovação, planetários, herbários e afins;;Respeitar e valorizar os conhecimentos populares e tradicionais em as relações com CT&amp;I;;Estabelecer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recursos;;Apoiar o fortalecimento de meios de comunicação pública da ciência como portais, canais de vídeos, sites, jornais e projetos desenvolvidos no âmbito das ICTs.</t>
  </si>
  <si>
    <t>Apoio à mobilidade de docentes e pesquisadores dos programas de pós-graduação para possibilitar parcerias efetivas em setores de inovações críticas.</t>
  </si>
  <si>
    <t>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internacionais;;Fomentar, manter e investir em equipamentos e infraestruturas necessários para liderar avanços científicos e tecnológicos de ponta;;Incentivar a aproximação do Sistema Estadual de CT&amp;I de sistemas internacionais de CT&amp;I;;Apoiar a produção científica paranaense indexada em publicações internacionais;</t>
  </si>
  <si>
    <t>Apoio à geração de conhecimento inovador de interesse ao setor produtivo.</t>
  </si>
  <si>
    <t>Tornar as universidades paranaenses motores vitais da inovação;;Ofertar programas de licença empreendedora para estudantes e professores das universidades estaduais paranaenses;;Criar incentivos para que as IEES se integrem e executem programas, projetos e ações voltadas para a população com vistas a emancipação social e a integração regional solidária em articulação com a formação científica e pedagógica de seus estudantes;;Desenvolver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</si>
  <si>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Apoio aos jovens doutores para transformar as tecnologias inovadoras geradas em pesquisas de ponta em produtos comerciais.</t>
  </si>
  <si>
    <t>Estimular a cultura empreendedora, em especial entre os jovens;;Conceder de subvenção financeira a projetos de PD&amp;I;;Capacitação de recursos humanos para a inovação;;Patrocinar políticas públicas que favorecem empreendimentos inovadores que gerem soluções para problemas ambientais;;Criar programas de empreendedorismo inovador que diminuam as brechas sociais, territoriais e de gênero.</t>
  </si>
  <si>
    <t>Apoio à consolidação de empresas inovadoras de base tecnológica.</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</si>
  <si>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bolsas;;Qualificar profissionais especializados para atuarem na área de execução de projetos de inovação no ambiente empresarial;;Promover ações de Apoio Direto à Inovação destinadas ao atendimento de prioridades estaduais de interesse estratégico;;Utilizar a encomenda tecnológica como mecanismo de resolução de desafios da administração pública;</t>
  </si>
  <si>
    <t>Apoio à modernização da infraestrutura digital do sistema de ciência e tecnologia do Paraná.</t>
  </si>
  <si>
    <t>Promoção e divulgação da cultura da inovação no Estado do Paraná</t>
  </si>
  <si>
    <t>O maior desafio para o Estado do Paraná é manter ativa a estrutura de pesquisa e pós-graduação do sistema estadual de ciência e tecnologia, construída com um enorme custo nos últimos 25 anos e que está em desagregação em virtude da impossibilidade de repor pesquisadores de alto nível, quando estes se aposentam ou migram para outros estados ou países, face das restrições impostas pela Lei Geral da Universidades.</t>
  </si>
  <si>
    <t>CARLOS CESAR GARCIA FREITAS</t>
  </si>
  <si>
    <t>cesarfreitas@uenp.edu.br</t>
  </si>
  <si>
    <t>954.947.159-49</t>
  </si>
  <si>
    <t>Criação de editais específicos de fomento a projetos de integração entre as IEs e o setor produtivo.</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</si>
  <si>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internacional;;Apoiar as atividades de PD&amp;I e a inserção de pesquisadores nas empresas e no governo;;Realizar uma gestão da CT&amp;I orientada à avaliação de resultados;;Criar um sistema digital que conecte recursos humanos, capacidade instalada, especialidades dos pesquisadores e Institutos de Pesquisas e Inovação às demandas sociais e de mercado;</t>
  </si>
  <si>
    <t>Divulgação dos projetos e ações desenvolvidos</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</si>
  <si>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CT&amp;I;;Promover a abordagem mais consistente dos conteúdos de ciências, tecnologia, engenharia e matemática na formação em todos os níveis;;Formar recursos humanos nas áreas de ciência, pesquisa, tecnologia e inovação, inclusive por meio de apoio às atividades de extensão.</t>
  </si>
  <si>
    <t>Estimular a cultura empreendedora, em especial entre os jovens;;Criar programas para apoiar a transformação de ideias em projetos bem sucedidos e sustentáveis;;Capacitação de recursos humanos para a inovação;;Estimular e apoiar a constituição, consolidação e expansão de ambientes promotores de inovação nas suas dimensões ecossistemas de inovação e mecanismos de geração de empreendimentos;;Financiar incubadoras e aceleradoras em empresas com base tecnológica;</t>
  </si>
  <si>
    <t>Estimular a inserção de pesquisadores em empresas privadas, através de programas de concessão de bolsas;;Elaborar programas de transformação digital para empresas;;Utilizar a encomenda tecnológica como mecanismo de resolução de desafios da administração pública;;Utilizar o poder de compra do Estado para estimular empresas inovadoras;;Prever investimentos em pesquisa, desenvolvimento e inovação em contratos de concessão de serviços públicos e regulações setoriais.</t>
  </si>
  <si>
    <t>Desenvolver um cultura de pesquisa voltada para a melhoria e inovação no setor produtivo</t>
  </si>
  <si>
    <t>Vanessa Ferreira Sehaber</t>
  </si>
  <si>
    <t>vsehaber@gmail.com</t>
  </si>
  <si>
    <t>049.512.999-25</t>
  </si>
  <si>
    <t>Motivando os pais dos alunos do EF e EM de que o estudo e a pesquisa é algo importante, fundamental e que deve ser levado a sério. Além disso, criar bolsas de estudo para o EF e EM, com critérios bem estabelecidos para incentivar os alunos que a pesquisa precisa começar desde cedo.</t>
  </si>
  <si>
    <t>Conceder de subvenção financeira a projetos de PD&amp;I;;Criar programas para graduandos, mestrandos e doutorandos se capacitarem na proteção de suas pesquisas e oferta das mesmas para a solução de problemas locais, regionais, nacionais e internacionais;</t>
  </si>
  <si>
    <t>Criar oferta de emprego para os alunos recém formados em cursos de especialização, mestrado e doutorado. Que seja um banco de vagas de empregos a nível estadual e com remuneração no nível da titulação. Hoje o estado não paga para profs PSS no EF e EM.</t>
  </si>
  <si>
    <t>Não sei responder.</t>
  </si>
  <si>
    <t>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inovação;;Apoiar as atividades de PD&amp;I e a inserção de pesquisadores nas empresas e no governo;</t>
  </si>
  <si>
    <t>Por meio da imprensa (rádio, tv, mídias sociais), incentivar a população do estado sobre a importante de estudar e pesquisar, a fim de valorizar a educação. Conforme minha experiência em sala de aula, os alunos falam que não querem estudar, que vão obrigados para a escola e que eles não precisam estudar para fazer o serviço que os pais deles fazem.</t>
  </si>
  <si>
    <t>Conscientização sobre a importância do estudo de EF e EM.</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</si>
  <si>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universidades;;Desenvolver metodologias de ensino não formais;;Estimular a participação de grupos de áreas urbanas e periferias, áreas rurais, comunidades tradicionais, pessoas com deficiência, idosos, entre outros, em atividades de CT&amp;I;</t>
  </si>
  <si>
    <t>Injetar mais dinheiro nas universidades estaduais para melhoria na estrutura de seus prédios, melhorar condições de trabalho e do espaço de sala de aula. A Unespar está muito sucateada.</t>
  </si>
  <si>
    <t>Fomentar a utilização de práticas educacionais que estimulem a cultura da internacionalização do conhecimento, incorporando técnicas e práticas de excelência em todos os níveis de educação;;Fomentar, manter e investir em equipamentos e infraestruturas necessários para liderar avanços científicos e tecnológicos de ponta;;Incentivar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internacionais;;Atrair pesquisadores estrangeiros com programas de desenvolvimento conjunto;</t>
  </si>
  <si>
    <t>Criar oferta de emprego para os alunos recém formados em cursos de especialização, mestrado e doutorado. Que seja um banco de vagas de empregos a nível estadual e com remuneração no nível da titulação, onde as empresas possam consultar e contratar.</t>
  </si>
  <si>
    <t>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</si>
  <si>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Não é só comprar equipamento moderno, é preciso promover a capacitação humana para uso dos materiais e da manutenção dos mesmos.</t>
  </si>
  <si>
    <t>Utilizar TICs nos processos estatais de certificação e documentação para internacionalização dos negócios;</t>
  </si>
  <si>
    <t>Promover feiras de profissões na universidades estaduais e subsidiar financeiramente.</t>
  </si>
  <si>
    <t>FRANCIELE MARA LUCCA ZANARDO BOHM</t>
  </si>
  <si>
    <t>franciele.bohm@unespar.edu.br</t>
  </si>
  <si>
    <t>031.441.989-60</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</si>
  <si>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internacional;;Impulsionar a inovação disruptiva;;Tratar com prioridade a pesquisa científica básica e aplicada, tendo em vista o bem público e o progresso da ciência, da tecnologia e da inovação e o desenvolvimento econômico e social sustentável do Estado;;Criar um sistema digital que conecte recursos humanos, capacidade instalada, especialidades dos pesquisadores e Institutos de Pesquisas e Inovação às demandas sociais e de mercado;</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</si>
  <si>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impacto;;Alinhar as políticas públicas de educação com as áreas estratégicas e os desafios estaduais e nacionais de CT&amp;I;;Inserir a educação básica no Sistema Estadual de CT&amp;I e considerar seus atores como operadores de CT&amp;I;</t>
  </si>
  <si>
    <t>Desenvolver mecanismos de compras públicas, encomendas tecnológicas, concursos de CT&amp;I;;Construir programas e ações setoriais de digitalização adequados às características específicas no domínio da agropecuária, indústria, turismo e do comércio, tendo em conta a sustentabilidade ambiental.</t>
  </si>
  <si>
    <t>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universidades;;Desenvolver metodologias de ensino não formais;;Trazer para o Estado mostras itinerantes com assuntos pertinentes à popularização da CT&amp;I;;Desenvolver ações de comunicação pública da ciência e tecnologia com processos multimidiáticos e dialógicos com a população, incluindo audiências para além do público escolar;</t>
  </si>
  <si>
    <t>A união entre o conhecimento científico gerado nas universidades e a aplicação ou desenvolvimento destes conhecimentos pelos setores produtivos do estado.</t>
  </si>
  <si>
    <t>Karla Cristina Marion</t>
  </si>
  <si>
    <t>Professora Pedagoga</t>
  </si>
  <si>
    <t>karla.marion@escola.pr.gov.br</t>
  </si>
  <si>
    <t>016.491.489-76</t>
  </si>
  <si>
    <t>Espaço para estudantes isolados recebam apoio para realizar os estudos.</t>
  </si>
  <si>
    <t>Motivar os estudantes a aprender.
Relacionamentos assertivos</t>
  </si>
  <si>
    <t>LUCIANO GARDANO ELIAS BUCHARLES</t>
  </si>
  <si>
    <t>PERITO CRIMINAL - CHEFE DA UNIDADE</t>
  </si>
  <si>
    <t>luciano.bucharles@policiacientifica.pr.jus.br</t>
  </si>
  <si>
    <t>940.204.009-97</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</si>
  <si>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PD&amp;I;;Qualificar de maneira continuada e valorizar os profissionais dedicados à gestão do Sistema Paranaense de CT&amp;I, inclusive os que atuam nos Núcleos de Inovação Tecnológica das ICTs públicas;;Facilitar a transferência de conhecimento por meio de ações que eliminem as barreiras existentes entre os diferentes atores nas esferas pública e privada, com consequente ampliação da divulgação e comunicação da PD&amp;I junto à sociedade;;Ampliar a articulação e a cooperação institucional, nacional e internacional em matéria de CT&amp;I;</t>
  </si>
  <si>
    <t>Ricardo Augusto da Silva</t>
  </si>
  <si>
    <t>ricardo.augustos@cogna.com.br</t>
  </si>
  <si>
    <t>044.170.769-60</t>
  </si>
  <si>
    <t>Lançamento de editais, com metas claras de desenvolvimento de tecnologias/patentes/produtos e conhecimento científico, baseado na realidade da população Paranaense, pesquisa retroalimentada pelos problemas reais da sociedade, evitando pesquisas teóricas e desconexas da realidade.</t>
  </si>
  <si>
    <t>Promover uma reforma administrativa, onde quem estudou e tem capacidade dentro do Estado, possa se juntar com pesquisadores das instituições do Estado.</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</si>
  <si>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Inovação&lt;/a&gt;;;Conectar pesquisadores, linhas de pesquisa, empresas, necessidades públicas e privadas no desenho de soluções inovadoras;;Facilitar a transferência de conhecimento por meio de ações que eliminem as barreiras existentes entre os diferentes atores nas esferas pública e privada, com consequente ampliação da divulgação e comunicação da PD&amp;I junto à sociedade;</t>
  </si>
  <si>
    <t>Fortalecer a cooperação com órgãos e entidades públicos e com entidades privadas, inclusive para o compartilhamento de recursos humanos especializados e a capacidade instalada, para a execução de projetos de PD&amp;I;;Realizar concursos de invenções e regulamentar o investimento de capital semente estatal como forma de apoio ao empreendedorismo inovador de alto impacto;;Alinhar as políticas públicas de educação com as áreas estratégicas e os desafios estaduais e nacionais de CT&amp;I;;Inserir a educação básica no Sistema Estadual de CT&amp;I e considerar seus atores como operadores de CT&amp;I;;Formar recursos humanos nas áreas de ciência, pesquisa, tecnologia e inovação, inclusive por meio de apoio às atividades de extensão.</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</si>
  <si>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ciências;;Desenvolver metodologias de ensino não formais;;Buscar parcerias internacionais para o desenvolvimento de atividades de CT&amp;I, troca de experiências e captação de recursos;;Apoiar o fortalecimento de meios de comunicação pública da ciência como portais, canais de vídeos, sites, jornais e projetos desenvolvidos no âmbito das ICTs.</t>
  </si>
  <si>
    <t>Fomentar à cooperação entre empresas, governo e instituições de ciência e tecnologia, em caráter regional, nacional e internacional;;Gerar novos modelos de gestão, de ensino, de pesquisa, de inovação e de cooperação e interação que projetem e executem ações de internacionalização;;Elaborar manuais, cartilhas e instrumentos similares para orientar as ações internacionais dos órgãos e das entidades da Administração Pública Estadual no que tange à celebração de protocolos, convênios e contratos internacionais;;Incentivar a mobilidade de pesquisadores, colaboração física e virtual entre instituições paranaenses e internacionais, participação em organizações internacionais de pesquisa, desenvolvimento e inovação;;Criar programa de bolsas de estudo no exterior para alunos e professores paranaenses;</t>
  </si>
  <si>
    <t>Fomentar o relacionamento entre pesquisadores de universidades e ICTs do Estado com empresas através de projetos e programas para solução de problemas, transferência de tecnologia, compartilhamento de recursos humanos e de laboratórios;;Aperfeiçoar as práticas relativas à proteção da propriedade intelectual, sua divulgação e conexão com o setor produtivo;;Regulamentar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</si>
  <si>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Estimular a cultura empreendedora, em especial entre os jovens;;Apoiar ao avanço tecnológico e às inovações nas empresas e outras organizações públicas e privadas no Estado do Paraná;;Desenvolver programas de fomento à inovação e ao empreendedorismo com foco na redução das desigualdades regionais e respeitadas as vocações das regiões paranaenses;;Impulsionar a inovação disruptiva e o empreendedorismo no campo digital para MPMEs, possibilitando que startups aproveitem as oportunidades do mercado regional e fortaleçam a competitividade paranaense nas áreas estratégicas;</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</si>
  <si>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bolsas;;Elaborar programas de transformação digital para empresas;;Lançar prêmios tecnológicos para empresas sediadas no Estado;;Prever investimentos em pesquisa, desenvolvimento e inovação em contratos de concessão de serviços públicos e regulações setoriais.</t>
  </si>
  <si>
    <t>Desenvolver instrumentos de apoio à internacionalização de startups e MPMEs inovadoras, criando uma mentalidade global e facilitando acesso a outros mercados;;Criar produtos financeiros específicos para facilitar a fase de scale-up por meio do acesso a mercados internacionais;;Auxiliar no processo de adequação dos negócios às necessidades e preferências internacionais;</t>
  </si>
  <si>
    <t>Calibrar o foco das pesquisas, as pesquisas no estado (sejam das universidades ou de institutos) tem de estar focadas em resolução de problemas do setor produtivo e da sociedade, não há espaço mais para o "GÊNIO", aquele que define a linha de trabalho na pesquisa, sem escutar ninguém, gerando conhecimento que não agrega em absolutamente nada para quem paga seu salário, a não ser gerar bolsas de estudo e publicações científicas.</t>
  </si>
  <si>
    <t>Patrick</t>
  </si>
  <si>
    <t>patrick.silva@policiacientifica.pr.gov.br</t>
  </si>
  <si>
    <t>021.486.359-05</t>
  </si>
  <si>
    <t>Fomentar o programa de residência técnica em forenses .</t>
  </si>
  <si>
    <t>RONALD SILVA SZAFIRSKI</t>
  </si>
  <si>
    <t>ronaldufpr@gmail.com</t>
  </si>
  <si>
    <t>028.562.969-71</t>
  </si>
  <si>
    <t>Investimento em pesquisa e inovação na área forense para resolução de crimes.</t>
  </si>
  <si>
    <t>Desenvolver linhas de crédito voltadas ao avanço tecnológico e às inovações nas empresas e em outras organizações públicas e privadas no Estado do Paraná;;Conceder de subvenção financeira a projetos de PD&amp;I;;Atualizar a legislação para a garantia do compartilhamento de recursos humanos do Estado com empresas para realização de atividades de PD&amp;I;;Promover políticas setoriais de PD&amp;I por meio de ações orientadas para objetivos estratégicos;;Criar programas para graduandos, mestrandos e doutorandos se capacitarem na proteção de suas pesquisas e oferta das mesmas para a solução de problemas locais, regionais, nacionais e internacionais;</t>
  </si>
  <si>
    <t>edson jovimiano de lima</t>
  </si>
  <si>
    <t>edson.jovimiano@policiacientifica.pr.gov.br</t>
  </si>
  <si>
    <t>962.436.196-72</t>
  </si>
  <si>
    <t>Fomentar a inovação tecnológica em segurança pública e as ciências forenses</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</si>
  <si>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t>
  </si>
  <si>
    <t>Rosangela Trabuco Malvestio da Silva</t>
  </si>
  <si>
    <t>rosetms2000@yahoo.com.br</t>
  </si>
  <si>
    <t>698.468.049-20</t>
  </si>
  <si>
    <t>Atualizar a legislação para a garantia do compartilhamento de recursos humanos do Estado com empresas para realização de atividades de PD&amp;I;;Promover políticas setoriais de PD&amp;I por meio de ações orientadas para objetivos estratégicos;;Tratar com prioridade a pesquisa científica básica e aplicada, tendo em vista o bem público e o progresso da ciência, da tecnologia e da inovação e o desenvolvimento econômico e social sustentável do Estado;;Criar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t>
  </si>
  <si>
    <t>Definir estratégias para estímulo da constituição, expansão e internacionalização de redes temáticas de pesquisa com trilhas para sua destinação econômica;;Desenhar políticas públicas específicas para a atuação dos inventores independentes e a criação, absorção, difusão e transferência de tecnologia;;Apoiar as atividades de PD&amp;I e a inserção de pesquisadores nas empresas e no governo;;Ampliar a articulação e a cooperação institucional, nacional e internacional em matéria de CT&amp;I;;Implementar e fortalecer os Centros de Excelência em áreas estratégicas para o Estado.</t>
  </si>
  <si>
    <t>Constituir a competência de gestão de projetos de CT&amp;I no âmbito do funcionalismo público estadual, nas empresas, agências de fomento e fundações de amparo;;Realizar concursos de invenções e regulamentar o investimento de capital semente estatal como forma de apoio ao empreendedorismo inovador de alto impacto;;Alinhar as políticas públicas de educação com as áreas estratégicas e os desafios estaduais e nacionais de CT&amp;I;;Ampliar, diversificar e consolidar a capacidade de pesquisa básica no Estado;;Formar recursos humanos nas áreas de ciência, pesquisa, tecnologia e inovação, inclusive por meio de apoio às atividades de extensão.</t>
  </si>
  <si>
    <t>Contribuir para promoção, participação e apropriação do conhecimento científico, tecnológico e inovador pela população em geral;;Ampliar as oportunidades de inclusão social das parcelas mais vulneráveis da população paranaense por meio da CT&amp;I;;Estabelecer conexões interdisciplinares e pluriversidade de saberes;;Estimular a participação de jovens, em especial meninas, em atividades de CT&amp;I;;Promover a interação entre a ciência, a cultura e a arte, com valorização dos aspectos humanísticos e da história da ciência;</t>
  </si>
  <si>
    <t>Ampliar e fortalecer a internacionalização no ensino e pesquisa em CT&amp;I;;Estimular a constituição, a expansão e a internacionalização de redes temáticas e interdisciplinares de pesquisa;;Criar programa de bolsas de estudo no exterior para alunos e professores paranaenses;;Ampliação da cooperação internacional com ênfase nas áreas estratégicas para o desenvolvimento do Estado do Paraná.</t>
  </si>
  <si>
    <t>Utilizar o poder de compra do Estado para fomentar o empreendedorismo inovador e a inovação;;Atrair instrumentos de fomento e crédito para atividades que envolvam empreendedorismo inovador;;Atualizar e aperfeiçoar os instrumentos de fomento e crédito para atividades que envolvam o empreendedorismo inovador;;Financiar incubadoras e aceleradoras em empresas com base tecnológica;;Expandir o empreendedorismo social de base inovadora, apoiando processos que gerem a inclusão de jovens, mulheres, negros, indígenas e LGBT+ no mercado no desenvolvimento de suas potencialidades;</t>
  </si>
  <si>
    <t>Conceder benefícios financeiros para iniciativas de inovação nas empresas, reembolsáveis e não reembolsáveis;;Elaborar programas de transformação digital para empresas;;Prever investimentos em pesquisa, desenvolvimento e inovação em contratos de concessão de serviços públicos e regulações setoriais.</t>
  </si>
  <si>
    <t>Expandir a utilização de TICs na prestação de serviços públicos do Estado;;Aprimorar a oferta de bens e serviços à sociedade através da transformação digital;</t>
  </si>
  <si>
    <t>Investir em TICs nas escolas e universidades publicas do Estado.</t>
  </si>
  <si>
    <t>Incentivar e financiar projetos que incentivem a inovação no Estado</t>
  </si>
  <si>
    <t>As TICs avançam muito rápido. O desafio é acompanhar todo este desenvolvimento. Para isso é necessário investir não só em equipamentos, mas em projetos inovadores.</t>
  </si>
  <si>
    <t>SANDRO VALDECIR DERETTI LEMES</t>
  </si>
  <si>
    <t>sandro.deretti@unespar.edu.br</t>
  </si>
  <si>
    <t>018.633.299-86</t>
  </si>
  <si>
    <t>Fomentar a pesquisa em relação aos serviços prestados pelas empresas de todos os setores e portes do estado do Paraná. Especialmente, as micros e pequenas empresas, que muitas vezes precisam se desenvolver em termos de qualidade da prestação do serviço, mas que por desconhecimento ou falta de tempo, não conseguem dedicar atenção a este aspecto.</t>
  </si>
  <si>
    <t>Apoiar a cooperação entre empresas, governo e instituições de ciência e tecnologia, em caráter regional, nacional e internacional;;Apoiar as atividades de PD&amp;I e a inserção de pesquisadores nas empresas e no governo;;Desenvolver aptidões individuais para o empreendedorismo de alta densidade tecnológica nos estudantes das universidades públicas, desde a graduação;;Alinhar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t>
  </si>
  <si>
    <t>Estimular a cultura empreendedora, em especial entre os jovens;;Capacitação de recursos humanos para a inovação;</t>
  </si>
  <si>
    <t>Eliane Aparecida de Melo Machado</t>
  </si>
  <si>
    <t>Técnico de Necropsia</t>
  </si>
  <si>
    <t>elianeap.machado@policiacientifica.pr.gov.br</t>
  </si>
  <si>
    <t>025.975.159-66</t>
  </si>
  <si>
    <t>Fomentar</t>
  </si>
  <si>
    <t>Rozenilda Luz Oliveira de Matos</t>
  </si>
  <si>
    <t>roze.matos@uel.br</t>
  </si>
  <si>
    <t>815.119.229-15</t>
  </si>
  <si>
    <t>Dar mais autonomia e fortalecer o ensino, pesquisa e extensão das universidades, para que estas apoiem as escolas.</t>
  </si>
  <si>
    <t>Vincular mais as universidades às atividades de pesquisa junto das escolas. Os espaços das Universidades precisam ser utilizados não somente pelos acadêmicos, mas pelos estudantes do Ensino Médio também.</t>
  </si>
  <si>
    <t>Fortalecer a cooperação com órgãos e entidades públicos e com entidades privadas, inclusive para o compartilhamento de recursos humanos especializados e a capacidade instalada, para a execução de projetos de PD&amp;I;;Alinhar as políticas públicas de educação com as áreas estratégicas e os desafios estaduais e nacionais de CT&amp;I;;Promover a abordagem mais consistente dos conteúdos de ciências, tecnologia, engenharia e matemática na formação em todos os níveis;;Ampliar, diversificar e consolidar a capacidade de pesquisa básica no Estado;;Formar recursos humanos nas áreas de ciência, pesquisa, tecnologia e inovação, inclusive por meio de apoio às atividades de extensão.</t>
  </si>
  <si>
    <t>O maior desafio hoje é não dar autonomia para os professores. Os padrões impostos pelos currículos impedem a criatividade. Deve haver uma maneira de não engessar a atividade pedagógica investigativa. O ensino deve ter característica investigativa e não prescritiva. Foco na resolução de problemas e maior divulgação dos dados, resultados das pesquisas. Foco na divulgação do conhecimento em documentos de divulgação científica de renome; maior visibilidade ao trabalho do professor que trabalha com a metodologia investigativa.</t>
  </si>
  <si>
    <t>Roberta Ravaglio Gagno</t>
  </si>
  <si>
    <t>Professor e coordenador de curso</t>
  </si>
  <si>
    <t>roberta.ravaglio@unespar.edu.br</t>
  </si>
  <si>
    <t>016.525.439-45</t>
  </si>
  <si>
    <t>Valorização do professor é das universidades.</t>
  </si>
  <si>
    <t>Camila Mosele</t>
  </si>
  <si>
    <t>ESTAGIARIA</t>
  </si>
  <si>
    <t>camila.mosele@outlook.com</t>
  </si>
  <si>
    <t>086.977.159-03</t>
  </si>
  <si>
    <t>O maior desafio estaria na falta de apoio e recursos para as Instituições Públicas. O setor de áreas humanas trabalha com maestria na busca de soluções para um melhor desenvolvimento social, inclusivo, sustentável mas poucos recursos são destinados a esses setores.</t>
  </si>
  <si>
    <t>Maclin Neres Paiano</t>
  </si>
  <si>
    <t>Promotor de saúde fundamental</t>
  </si>
  <si>
    <t>maclinpaiano@sesa.pr.gov.br</t>
  </si>
  <si>
    <t>039.046.929-76</t>
  </si>
  <si>
    <t>Fortalecer a Celepar e incentivar parcerias com a iniciativa privada.</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</si>
  <si>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internacional;;Atualizar a legislação para a garantia do compartilhamento de recursos humanos do Estado com empresas para realização de atividades de PD&amp;I;;Tornar comum a utilização da capacidade técnico-científica instalada para a solução de problemas do Estado e da sociedade;</t>
  </si>
  <si>
    <t>Atualizar a legislação vigente permitindo o remanejamento de servidores com formação diversa do setor onde trabalham para outras secretarias, incentivar a qualificação profissional dos servidores através de processo seletivo interno, com possibilidade de mudança de quadro e função.</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</si>
  <si>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t>
  </si>
  <si>
    <t>Fomentar o uso de dispositivos tecnológicos nas escolas e trabalhar por criar novos cursos nesta área na educação pública.</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</si>
  <si>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ciências;;Financiar feiras de ciências nas escolas;;Trazer para o Estado mostras itinerantes com assuntos pertinentes à popularização da CT&amp;I;;Apoiar o fortalecimento de meios de comunicação pública da ciência como portais, canais de vídeos, sites, jornais e projetos desenvolvidos no âmbito das ICTs.</t>
  </si>
  <si>
    <t>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internacional;;Fomentar, manter e investir em equipamentos e infraestruturas necessários para liderar avanços científicos e tecnológicos de ponta;;Criar programa de bolsas de estudo no exterior para alunos e professores paranaenses;</t>
  </si>
  <si>
    <t>Tornar as universidades paranaenses motores vitais da inovação;;Ofertar programas de licença empreendedora para estudantes e professores das universidades estaduais paranaenses;;Desenvolver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</si>
  <si>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Através de fomento às atividades produtivas e fomento à indústria 4.0 no Estado.</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</si>
  <si>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empresas;;Utilizar o poder de compra do Estado para estimular empresas inovadoras;</t>
  </si>
  <si>
    <t>Expandir a utilização de TICs na prestação de serviços públicos do Estado;;Capacitação de recursos humanos para a transformação digital;;Aprimorar a oferta de bens e serviços à sociedade através da transformação digital;;Digitalizar serviços públicos visando o menor tempo para o atendimento e a melhoria da qualidade de vida dos cidadãos;</t>
  </si>
  <si>
    <t>Aprimoramento de legislações que possibilitem o emprego adequado de recursos humanos com formação e aptidão para tecnologias já disponíveis nos diversos quadros do estado.</t>
  </si>
  <si>
    <t>Fabio Scarduelli</t>
  </si>
  <si>
    <t>curitiba</t>
  </si>
  <si>
    <t>fabioscarduelli@yahoo.com.br</t>
  </si>
  <si>
    <t>024.929.019-71</t>
  </si>
  <si>
    <t>Melhorando a infraestrutura das universidades.</t>
  </si>
  <si>
    <t>Incentivos para que profissionais recém formados (graduados, mestres e doutores) nas áreas relacionadas a cultura e arte possam atuar levando à comunidade resultados de suas pesquisas e de suas práticas sob formatos de cursos, oficinas, concertos, palestras e outras atividades, a fim de que se efetive uma comunicação sólida com a sociedade que precisa de um acesso real a uma cultura sólida que garante sua inserção no mundo a partir da reflexão e do senso estético, que por sua vez colaboram de forma robusta para uma sociedade com nível de excelência em educação e todos os seus desdobramentos.</t>
  </si>
  <si>
    <t>Levar em conta todas as áreas e subáreas de conhecimento de forma igual, para uma sociedade equilibrada, a saber: Ciências Agrárias. Ciências Biológicas. Ciências da Saúde. Ciências Exatas e da Terra. Ciências Humanas. Ciências Sociais Aplicadas. Engenharias. Linguística, Letras e Artes. Todas essas áreas são prioritárias.</t>
  </si>
  <si>
    <t>Roni Simão</t>
  </si>
  <si>
    <t>Diretoria de planejamento orçamentário</t>
  </si>
  <si>
    <t>roni.simao@unespar.edu.br</t>
  </si>
  <si>
    <t>540.857.059-20</t>
  </si>
  <si>
    <t>Criação de um portal de gestão de projetos ligados à inovação, em andamento bem como editais direcionados a inovação e tecnologia.</t>
  </si>
  <si>
    <t>Estruturação de um grande portal de conexão de projetos e editais de fomento voltados a políticas públicas atualizadas</t>
  </si>
  <si>
    <t>Mobilidade e encontro das dores de cada envolvido no processo de inovação e tecnologia.</t>
  </si>
  <si>
    <t>Samir Jorge</t>
  </si>
  <si>
    <t>Assessor de Politicas Publicas</t>
  </si>
  <si>
    <t>engenheirosamir10@gmail.com</t>
  </si>
  <si>
    <t>482.820.069-04</t>
  </si>
  <si>
    <t>Investimento na permanência das famílias no campo e para isso, levar infraestrutura completa de energia, internet, boas estradas e investir em profissionais da Agronomia para o fortalecimento das boas práticas agronômicas. No Para são mais de 180 mil familias sem atendimento profissional, dados do IBGE de 2017</t>
  </si>
  <si>
    <t>Savio França Denardi</t>
  </si>
  <si>
    <t>Secretário de Inovação</t>
  </si>
  <si>
    <t>saviodenardi22@gmail.com</t>
  </si>
  <si>
    <t>047.332.459-80</t>
  </si>
  <si>
    <t>Desenvolver nas escolas aptidões individuais para o empreendedorismo e para a pesquisa científica;;Impulsionar a inovação disruptiva;;Realizar uma gestão da CT&amp;I orientada à avaliação de resultados;;Criar um sistema digital que conecte recursos humanos, capacidade instalada, especialidades dos pesquisadores e Institutos de Pesquisas e Inovação às demandas sociais e de mercado;;Promover a simplificação de procedimentos para gestão de projetos de ciência, tecnologia e inovação.</t>
  </si>
  <si>
    <t>Garantir a ampliação, regularidade e perenidade dos financiamentos e investimentos em CT&amp;I;;Utilizar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Inovação&lt;/a&gt;;;Estimular a implantação de laboratórios multiusuários;;Criar incentivos econômicos, financeiros, fiscais e outros para a inclusão de empresas em ambientes promotores de inovação;</t>
  </si>
  <si>
    <t>Fortalecer a cooperação com órgãos e entidades públicos e com entidades privadas, inclusive para o compartilhamento de recursos humanos especializados e a capacidade instalada, para a execução de projetos de PD&amp;I;;Realizar concursos de invenções e regulamentar o investimento de capital semente estatal como forma de apoio ao empreendedorismo inovador de alto impacto;;Alinhar as políticas públicas de educação com as áreas estratégicas e os desafios estaduais e nacionais de CT&amp;I;;Inserir a educação básica no Sistema Estadual de CT&amp;I e considerar seus atores como operadores de CT&amp;I;</t>
  </si>
  <si>
    <t>Ampliar as oportunidades de inclusão social das parcelas mais vulneráveis da população paranaense por meio da CT&amp;I;;Financiar feiras de ciências nas escolas;;Estimular a realização de atividades de popularização e divulgação da CT&amp;I em ações de inclusão social para fins de redução das desigualdades;;Apoiar ações para a formação de quadros para atuação em popularização e divulgação da CT&amp;I (técnico, gestão e pesquisa);;Apoiar o fortalecimento de meios de comunicação pública da ciência como portais, canais de vídeos, sites, jornais e projetos desenvolvidos no âmbito das ICTs.</t>
  </si>
  <si>
    <t>Induzir e fomentar a institucionalização e a consolidação de uma Cultura de Internacionalização no Sistema Estadual de Ensino Superior;;Gerar novos modelos de gestão, de ensino, de pesquisa, de inovação e de cooperação e interação que projetem e executem ações de internacionalização;;Criação de novos modelos de interação internacional;;Possibilitar gestores e pesquisadores vivenciar novas experiências de interação e desenvolvimento, apropriando-se de visões mais amplas e sem fronteiras, para melhores tomadas de decisão em investimentos futuros em suas organizações;;Criar programa de bolsas de estudo no exterior para alunos e professores paranaenses;</t>
  </si>
  <si>
    <t>Estimular a cultura empreendedora, em especial entre os jovens;;Criar programas para apoiar a transformação de ideias em projetos bem sucedidos e sustentáveis;;Utilizar o poder de compra do Estado para fomentar o empreendedorismo inovador e a inovação;;Financiar incubadoras e aceleradoras em empresas com base tecnológica;;Impulsionar a inovação disruptiva e o empreendedorismo no campo digital para MPMEs, possibilitando que startups aproveitem as oportunidades do mercado regional e fortaleçam a competitividade paranaense nas áreas estratégicas;</t>
  </si>
  <si>
    <t>Elaborar cartilhas explicativas dos instrumentos de incentivo público à atividade empresarial, facilitando o acesso às informações e aumentando o número de empresas beneficiadas;;Elaborar programas de transformação digital para empresas;;Regulamentar a concessão de bônus tecnológico;;Lançar prêmios tecnológicos para empresas sediadas no Estado;;Utilizar o poder de compra do Estado para estimular empresas inovadoras;</t>
  </si>
  <si>
    <t>Integrar os ecossistemas do Paraná.</t>
  </si>
  <si>
    <t>Raquel da Cunha Ribeiro da Silva</t>
  </si>
  <si>
    <t>Coordenação do Programa de Inovação e Empreenderi</t>
  </si>
  <si>
    <t>raqueld@utfpr.edu.br</t>
  </si>
  <si>
    <t>033.121.589-66</t>
  </si>
  <si>
    <t>Apoiando com editais de fomentos.</t>
  </si>
  <si>
    <t>Desenvolver, implementar e manter um sistema de informações, comunicação e disseminação do conhecimento em ciência, tecnologia e inovação;;Garantir a ampliação, regularidade e perenidade dos financiamentos e investimentos em CT&amp;I;;Estimular a implantação de laboratórios multiusuários;;Estimular a inovação no setor público e privado, a constituição e a manutenção de parques, os arranjos Produtivos Locais (APLs), os polos e arranjos tecnológicos, os distritos industriais e os demais ambientes promotores da inovação;;Promover a implementação do Marco Legal de CT&amp;I;</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</si>
  <si>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replicadas;;Promover a abordagem mais consistente dos conteúdos de ciências, tecnologia, engenharia e matemática na formação em todos os níveis;</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</si>
  <si>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ciências;;Desenvolver metodologias de ensino não formais;;Apoiar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t>
  </si>
  <si>
    <t>Ampliar e fortalecer a internacionalização no ensino e pesquisa em CT&amp;I;;Estimular a constituição, a expansão e a internacionalização de redes temáticas e interdisciplinares de pesquisa;;Incentivar a aproximação do Sistema Estadual de CT&amp;I de sistemas internacionais de CT&amp;I;;Treinamento de gestores para sensibilização da importância das ações de internacionalização, de pesquisa aplicada, de relacionamento com o setor empresarial e governo;;Possibilitar gestores e pesquisadores vivenciar novas experiências de interação e desenvolvimento, apropriando-se de visões mais amplas e sem fronteiras, para melhores tomadas de decisão em investimentos futuros em suas organizações;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</si>
  <si>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t>
  </si>
  <si>
    <t>Estimular a cultura empreendedora, em especial entre os jovens;;Conceder de subvenção financeira a projetos de PD&amp;I;;Capacitação de recursos humanos para a inovação;;Financiar incubadoras e aceleradoras em empresas com base tecnológica;;Expandir o empreendedorismo social de base inovadora, apoiando processos que gerem a inclusão de jovens, mulheres, negros, indígenas e LGBT+ no mercado no desenvolvimento de suas potencialidades;</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</si>
  <si>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reembolsáveis;;Estimular a inserção de pesquisadores em empresas privadas, através de programas de concessão de bolsas;;Promover ações de Apoio Direto à Inovação destinadas ao atendimento de prioridades estaduais de interesse estratégico;;Prever investimentos em pesquisa, desenvolvimento e inovação em contratos de concessão de serviços públicos e regulações setoriais.</t>
  </si>
  <si>
    <t>Alex canziani Silveira</t>
  </si>
  <si>
    <t>alexsilveira@sercomtel.com.br</t>
  </si>
  <si>
    <t>366.011.019-15</t>
  </si>
  <si>
    <t>Levar essa visão para todos os municípios do estado.
Hoje, no Separtec, temos 43 (?) municípios. Temos que através das Instituições de ensino,
Governo, sociedade levar isso a todos os cantos do estado.</t>
  </si>
  <si>
    <t>Carolyne Doneda Silva Santos</t>
  </si>
  <si>
    <t>Apoio de gestão administrativa</t>
  </si>
  <si>
    <t>nutricionista@gastro.com.br</t>
  </si>
  <si>
    <t>050.890.769-10</t>
  </si>
  <si>
    <t>Oferecer oportunidades de fomento à pesquisa, para pequenos locais que trabalham com pesquisa e inovação</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</si>
  <si>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sociedade;;Promover a simplificação de procedimentos para gestão de projetos de ciência, tecnologia e inovação.</t>
  </si>
  <si>
    <t>Expansão da informação</t>
  </si>
  <si>
    <t>Desenvolver, implementar e manter um sistema de informações, comunicação e disseminação do conhecimento em ciência, tecnologia e inovação;;Utilizar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Inovação&lt;/a&gt;;;Realizar ações de compliance e integridade entre os órgãos do Estado para a aplicação do Marco Legal de Ciência, Tecnologia e Inovação;;Criar incentivos econômicos, financeiros, fiscais e outros para a inclusão de empresas em ambientes promotores de inovação;</t>
  </si>
  <si>
    <t>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replicadas;;Promover a abordagem mais consistente dos conteúdos de ciências, tecnologia, engenharia e matemática na formação em todos os níveis;;Formar recursos humanos nas áreas de ciência, pesquisa, tecnologia e inovação, inclusive por meio de apoio às atividades de extensão.</t>
  </si>
  <si>
    <t>Estimular a cultura empreendedora, em especial entre os jovens;;Criar programas para apoiar a transformação de ideias em projetos bem sucedidos e sustentáveis;;Apoiar ao avanço tecnológico e às inovações nas empresas e outras organizações públicas e privadas no Estado do Paraná;;Estimular e apoiar a constituição, consolidação e expansão de ambientes promotores de inovação nas suas dimensões ecossistemas de inovação e mecanismos de geração de empreendimentos;;Atualizar e aperfeiçoar os instrumentos de fomento e crédito para atividades que envolvam o empreendedorismo inovador;</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</si>
  <si>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reembolsáveis;;Estimular a inserção de pesquisadores em empresas privadas, através de programas de concessão de bolsas;;Elaborar programas de transformação digital para empresas;;Utilizar o poder de compra do Estado para estimular empresas inovadoras;</t>
  </si>
  <si>
    <t>THIAGO ORCELLI</t>
  </si>
  <si>
    <t>Professor EBTT</t>
  </si>
  <si>
    <t>thiago.orcelli@ifpr.edu.br</t>
  </si>
  <si>
    <t>048.432.939-11</t>
  </si>
  <si>
    <t>Fomento aos docentes pesquisadores</t>
  </si>
  <si>
    <t>Caroline Coradassi</t>
  </si>
  <si>
    <t>Professora/ Pesquisadora</t>
  </si>
  <si>
    <t>carol_coradassi@hotmail.com</t>
  </si>
  <si>
    <t>081.105.809-39</t>
  </si>
  <si>
    <t>Aproximar pesquisas a projetos de extensão junto a diferentes comunidades, com objetivo de abranger os aspectos apresentados pelas 17 ODS.</t>
  </si>
  <si>
    <t>Conceder de subvenção financeira a projetos de PD&amp;I;;Apoiar a cooperação entre empresas, governo e instituições de ciência e tecnologia, em caráter regional, nacional e internacional;;Apoiar as atividades de PD&amp;I e a inserção de pesquisadores nas empresas e no governo;;Desenvolver nas escolas aptidões individuais para o empreendedorismo e para a pesquisa científica;;Promover políticas setoriais de PD&amp;I por meio de ações orientadas para objetivos estratégicos;</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</si>
  <si>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Inovação;;Estimular a inovação no setor público e privado, a constituição e a manutenção de parques, os arranjos Produtivos Locais (APLs), os polos e arranjos tecnológicos, os distritos industriais e os demais ambientes promotores da inovação;;Apoiar as atividades de PD&amp;I e a inserção de pesquisadores nas empresas e no governo;</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</si>
  <si>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CT&amp;I;;Inserir a educação básica no Sistema Estadual de CT&amp;I e considerar seus atores como operadores de CT&amp;I;;Formar recursos humanos nas áreas de ciência, pesquisa, tecnologia e inovação, inclusive por meio de apoio às atividades de extensão.</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</si>
  <si>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ciências;;Estimular a realização de atividades de popularização e divulgação da CT&amp;I em ações de inclusão social para fins de redução das desigualdades;;Estimular a participação de jovens, em especial meninas, em atividades de CT&amp;I;;Estabelecer parcerias em atividades de popularização e divulgação da CT&amp;I com órgãos públicos, entidades de CT&amp;I, empresas, universidades e instituições de pesquisa, entre outras;</t>
  </si>
  <si>
    <t>Ampliar e fortalecer a internacionalização no ensino e pesquisa em CT&amp;I;;Incentivar a aproximação do Sistema Estadual de CT&amp;I de sistemas internacionais de CT&amp;I;;Apoiar a internacionalização de instituições públicas e privadas paranaenses que atuam na área de CT&amp;I;;Ampliar o conhecimento dos resultados e impactos de ações e políticas de ecossistemas maduros de interação da tríplice hélice e de investimentos em pessoas e programas de CT&amp;I;;Apoiar a produção científica paranaense indexada em publicações internacionais;</t>
  </si>
  <si>
    <t>Apoiar ao avanço tecnológico e às inovações nas empresas e outras organizações públicas e privadas no Estado do Paraná;;Conceder de subvenção financeira a projetos de PD&amp;I;;Estimular e apoiar a constituição, consolidação e expansão de ambientes promotores de inovação nas suas dimensões ecossistemas de inovação e mecanismos de geração de empreendimentos;;Estabelecer um conjunto de programas e ações escaláveis para adigitalização básica de MPMEs no Estado do Paraná;;Fomentar o capital empreendedor em projetos de CT&amp;I no Paraná;</t>
  </si>
  <si>
    <t>Qualificar profissionais especializados para atuarem na área de execução de projetos de inovação no ambiente empresarial;;Elaborar programas de transformação digital para empresas;;Utilizar a encomenda tecnológica como mecanismo de resolução de desafios da administração pública;;Lançar prêmios tecnológicos para empresas sediadas no Estado;;Prever investimentos em pesquisa, desenvolvimento e inovação em contratos de concessão de serviços públicos e regulações setoriais.</t>
  </si>
  <si>
    <t>Zaki AKEL Sobrinho</t>
  </si>
  <si>
    <t>zakiakel@yahoo.com.br</t>
  </si>
  <si>
    <t>359.063.759-53</t>
  </si>
  <si>
    <t>Estimular a constituição, a expansão e a internacionalização de redes temáticas e interdisciplinares de pesquisa;;Fomentar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internacional;;Incentivar a aproximação do Sistema Estadual de CT&amp;I de sistemas internacionais de CT&amp;I;;Possibilitar gestores e pesquisadores vivenciar novas experiências de interação e desenvolvimento, apropriando-se de visões mais amplas e sem fronteiras, para melhores tomadas de decisão em investimentos futuros em suas organizações;</t>
  </si>
  <si>
    <t>Criar um espaço de interação entre os entes da academia e do setor produtivo</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</si>
  <si>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laboratórios;;Constituir fóruns de integração de políticas de CT&amp;I com os diversos agentes e atores;;Capacitar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</si>
  <si>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Alysson Guilherme de Lima Guimarães</t>
  </si>
  <si>
    <t>Coordenador de Apoio</t>
  </si>
  <si>
    <t>alysson.limaguimaraes@gmail.com</t>
  </si>
  <si>
    <t>093.391.789-98</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</si>
  <si>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Inovação&lt;/a&gt;;;Criar incentivos econômicos, financeiros, fiscais e outros para a inclusão de empresas em ambientes promotores de inovação;;Conectar pesquisadores, linhas de pesquisa, empresas, necessidades públicas e privadas no desenho de soluções inovadoras;</t>
  </si>
  <si>
    <t>Promover a mobilidade internacional como parte integrante da carreira de profissionais de PD&amp;I;;Realizar concursos de invenções e regulamentar o investimento de capital semente estatal como forma de apoio ao empreendedorismo inovador de alto impacto;;Promover a abordagem mais consistente dos conteúdos de ciências, tecnologia, engenharia e matemática na formação em todos os níveis;;Inserir a educação básica no Sistema Estadual de CT&amp;I e considerar seus atores como operadores de CT&amp;I;;Formar recursos humanos nas áreas de ciência, pesquisa, tecnologia e inovação, inclusive por meio de apoio às atividades de extensão.</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</si>
  <si>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universidades;;Estabelecer conexões interdisciplinares e pluriversidade de saberes;;Estabelecer parcerias em atividades de popularização e divulgação da CT&amp;I com órgãos públicos, entidades de CT&amp;I, empresas, universidades e instituições de pesquisa, entre outras;</t>
  </si>
  <si>
    <t>Ampliar e fortalecer a internacionalização no ensino e pesquisa em CT&amp;I;;Estimular a constituição, a expansão e a internacionalização de redes temáticas e interdisciplinares de pesquisa;;Fomentar a utilização de práticas educacionais que estimulem a cultura da internacionalização do conhecimento, incorporando técnicas e práticas de excelência em todos os níveis de educação;;Gerar novos modelos de gestão, de ensino, de pesquisa, de inovação e de cooperação e interação que projetem e executem ações de internacionalização;;Incentivar a aproximação do Sistema Estadual de CT&amp;I de sistemas internacionais de CT&amp;I;</t>
  </si>
  <si>
    <t>Tornar as universidades paranaenses motores vitais da inovação;;Ofertar programas de licença empreendedora para estudantes e professores das universidades estaduais paranaenses;;Apoiar e incentivar a integração dos inventores independentes às atividades das ICTs e aos istema produtivo estadual;;Criar incentivos para que as IEES se integrem e executem programas, projetos e ações voltadas para a população com vistas a emancipação social e a integração regional solidária em articulação com a formação científica e pedagógica de seus estudantes;;Desenvolver um programa de doutores empreendedores, incentivando que doutorandos transformem ideias inovadoras em empreendimentos sustentáveis, de forma a levar conhecimento e tecnologias geradas nas universidades e centros de pesquisa para o mercado;</t>
  </si>
  <si>
    <t>Estimular a cultura empreendedora, em especial entre os jovens;;Apoiar ao avanço tecnológico e às inovações nas empresas e outras organizações públicas e privadas no Estado do Paraná;;Desenvolver programas de fomento à inovação e ao empreendedorismo com foco na redução das desigualdades regionais e respeitadas as vocações das regiões paranaenses;;Atrair instrumentos de fomento e crédito para atividades que envolvam empreendedorismo inovador;;Atualizar e aperfeiçoar os instrumentos de fomento e crédito para atividades que envolvam o empreendedorismo inovador;</t>
  </si>
  <si>
    <t>Elaborar programas de transformação digital para empresas;;Promover ações de Apoio Direto à Inovação destinadas ao atendimento de prioridades estaduais de interesse estratégico;;Utilizar a encomenda tecnológica como mecanismo de resolução de desafios da administração pública;;Lançar prêmios tecnológicos para empresas sediadas no Estado;;Prever investimentos em pesquisa, desenvolvimento e inovação em contratos de concessão de serviços públicos e regulações setoriais.</t>
  </si>
  <si>
    <t>Pedro Ribeiro Barbosa</t>
  </si>
  <si>
    <t>Diretor Presidente</t>
  </si>
  <si>
    <t>pedro.barbosa@ibmp.org.br</t>
  </si>
  <si>
    <t>331.988.887-00</t>
  </si>
  <si>
    <t>Em toda política de CT&amp;I o Estado sempre é o principal indutor. Tanto nos aspectos legais - marcos jurídicos inovadores (inovar para inovar), quanto em compreender o conjunto de sinergias que necessitam estar articuladas no sistema (tripla hélice). O fomento é outro aspecto fundamental, bem dirigido, sabendo diferenciar o que seja cada componente da cadeia de inovação - da ciência básica, ao desenvolvimento de tecnologias/soluções, a efetiva industrialização. Faço um destaque ao poder de compra do Estado, como componente dessa política (inovar no estado e continuar importando é tiro no pé)</t>
  </si>
  <si>
    <t>Desenvolver linhas de crédito voltadas ao avanço tecnológico e às inovações nas empresas e em outras organizações públicas e privadas no Estado do Paraná;;Conceder de subvenção financeira a projetos de PD&amp;I;;Atualizar a legislação para a garantia do compartilhamento de recursos humanos do Estado com empresas para realização de atividades de PD&amp;I;;Alinhar as instituições de PD&amp;I com a Política Estadual de CT&amp;I por intermédio de apoio de pesquisas orientadas à missão;;Promover a simplificação de procedimentos para gestão de projetos de ciência, tecnologia e inovação.</t>
  </si>
  <si>
    <t>Estabelecer mecanismos para utilizar o poder de compra do Estado para as inovações locais - margem de preferência, etc;Estabelecer mecanismos inovadores de fomento, como participar de fundos de investimentos em inovação;Estabelecer incentivos a doações quando destinadas a ciência e a tecnologia - p.ex. sobre impostos de base estadual como heranças e doações ITCMD, diminuindo ou eliminando alíquotas para finalidades científicas e inovação</t>
  </si>
  <si>
    <t>Estabelecer uma Política clara e alinhada com a dimensão organizacional, integração de recursos (não compreendo no Estado haver uma secretaria de ensino e tecnologia e outra de inovação!!!)! compreensão de sistema implica em construção clara de sinergias e instrumentos integradores, fomentadores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</si>
  <si>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Inovação&lt;/a&gt;;;Criar incentivos econômicos, financeiros, fiscais e outros para a inclusão de empresas em ambientes promotores de inovação;;Promover a implementação do Marco Legal de CT&amp;I;;Implementar e fortalecer os Centros de Excelência em áreas estratégicas para o Estado.</t>
  </si>
  <si>
    <t>Manejar novos instrumentos jurídicos de contratação contidos no Marco Legal de Ciência, Tecnologia e Inovação;;Utilizar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impacto;;Formar recursos humanos nas áreas de ciência, pesquisa, tecnologia e inovação, inclusive por meio de apoio às atividades de extensão.</t>
  </si>
  <si>
    <t>Desenvolvimento tecnológico em diversas áreas demanda forte investimento em infra-estrutura, exigindo recursos diferenciados quando relacionados a infra para pesquisa básica, laboratorial; fundamental eleger áreas de prioridade para tais infra-estruturas (p. ex. infra em biotecnologia animal ou humana não tem como ser replicadas pois são caras e tornam-se ineficientes). O Estado não será forte uniformemente em muitas áreas. Quais escolher, olhando para a "vocação" do estado, as novas fronteiras tecnológicas, o capital humano e de infra já instalado?</t>
  </si>
  <si>
    <t>o estabelecimento de incentivos a internacionalização com garantia de efetivo retorno deve ser incrementada, tanto através de permanente e vigoroso intercâmbio de recursos humanos, quanto com centros tecnológicos diferenciados, alinhados a prioridades definidas</t>
  </si>
  <si>
    <t>Ampliar e fortalecer a internacionalização no ensino e pesquisa em CT&amp;I;;Gerar novos modelos de gestão, de ensino, de pesquisa, de inovação e de cooperação e interação que projetem e executem ações de internacionalização;;Incentivar a aproximação do Sistema Estadual de CT&amp;I de sistemas internacionais de CT&amp;I;;Incentivar a mobilidade de pesquisadores, colaboração física e virtual entre instituições paranaenses e internacionais, participação em organizações internacionais de pesquisa, desenvolvimento e inovação;;Criar programa de bolsas de estudo no exterior para alunos e professores paranaenses;</t>
  </si>
  <si>
    <t>mobilizar centros internacionais, sobretudo de base tecnológica a estabelecer parcerias no estado, incluindo instalações compartilhadas no estado em setores chaves</t>
  </si>
  <si>
    <t>As empresas precisam de mecanismos de atração efetiva! Aqui podem existir políticas e mecanismos gerais, mas como instituir programas prioritários e mecanismos que instituam parcerias em áreas selecionadas, atraindo tanto núcleos específicos e diferenciados no meio acadêmico e do outro lado empresas também diferenciadas e abertas a tais parcerias? o Estado pode e deve investir nesses programas diferenciadamente - ter um mecanismo como "Embrapii estadual" seria uma opção? 1/3, 1/3 1/3? para fomentar essas parcerias efetivas entre centros tecnológicos de inovação e as empresas</t>
  </si>
  <si>
    <t>Ofertar programas de licença empreendedora para estudantes e professores das universidades estaduais paranaenses;;Apoiar e incentivar a integração dos inventores independentes às atividades das ICTs e aos istema produtivo estadual;;Regulamentar licenças de pesquisadores públicos e docentes das universidades estaduais para constituir empresa ou colaborar com empresa cujos objetivos envolvam a aplicação de inovação;;Estruturar os Núcleos de Inovação Tecnológica/Agências de Inovação das IEES para atenderem as atribuições da</t>
  </si>
  <si>
    <t>criar no estado um instrumento/organização similar a Embrapii visando mobilizar empresas e centros tecnológicos locais com agenda prioritariamente estadual em termos de desafios de inovação</t>
  </si>
  <si>
    <t>A prática de incentivos fiscais as empresas é essencial! Mas também os suportes com linhas de financiamento, qualificação de pessoal, aproximação aos centros tecnológicos do estado, dentre outros</t>
  </si>
  <si>
    <t>Conceder benefícios financeiros para iniciativas de inovação nas empresas, reembolsáveis e não reembolsáveis;;Promover ações de Apoio Direto à Inovação destinadas ao atendimento de prioridades estaduais de interesse estratégico;;Regulamentar a concessão de bônus tecnológico;;Lançar prêmios tecnológicos para empresas sediadas no Estado;;Utilizar o poder de compra do Estado para estimular empresas inovadoras;</t>
  </si>
  <si>
    <t>Estimular as empresas a realizar contratos/parcerias com centros tecnológicos do estado, mediante mecanismos como embrapii, citado já acima</t>
  </si>
  <si>
    <t>Combinar de modo sinérgico e desburocratizado o conjunto de mecanismos já existentes, amplia-los e ainda introduzir novos mecanismos e incentivos. Ainda há muito o que fazer nesse terreno da inovação no estado. Acima há excelentes alternativas formuladas na consulta!</t>
  </si>
  <si>
    <t>Carlos Augusto França Vargas</t>
  </si>
  <si>
    <t>carlosaugusto.vargas@gmail.com</t>
  </si>
  <si>
    <t>005.788.070-09</t>
  </si>
  <si>
    <t>Vincular uma porcentagem mínima para atividades de P&amp;D:
- fortalecer os recursos da fundação araucária
- fortalecer as universidades estaduais
- criar um fundo para investimento em startups e projetos prioritários para o estado</t>
  </si>
  <si>
    <t>Daniel Couto de Brito</t>
  </si>
  <si>
    <t>Diretor tecnico</t>
  </si>
  <si>
    <t>comercial1@afasistemas.com.br</t>
  </si>
  <si>
    <t>278.968.768-41</t>
  </si>
  <si>
    <t>Fomentar a difusão de conhecimento e com isso a geração de novas empresas no ramos de jogos eletrônicos.
Criar editais específicos para este ramo
Facilitar a formalização com legislação especifica para o ramos e com isso atrair novas empresas.</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</si>
  <si>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Inovação&lt;/a&gt;;;Desenvolver o sistema de parques tecnológicos e ambientes de inovação do Estado;;Promover a implementação do Marco Legal de CT&amp;I;;Implementar e fortalecer os Centros de Excelência em áreas estratégicas para o Estado.</t>
  </si>
  <si>
    <t>Criar oficinas e cursos opcionais na rede publica de ensino médio para criação de jogos eletrônicos.</t>
  </si>
  <si>
    <t>Manejar novos instrumentos jurídicos de contratação contidos no Marco Legal de Ciência, Tecnologia e Inovação;;Alinhar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t>
  </si>
  <si>
    <t>Estimular a cultura empreendedora, em especial entre os jovens;;Criar programas para apoiar a transformação de ideias em projetos bem sucedidos e sustentáveis;;Estabelecer um conjunto de programas e ações escaláveis para adigitalização básica de MPMEs no Estado do Paraná;;Fomentar o capital empreendedor em projetos de CT&amp;I no Paraná;;Patrocinar políticas públicas que favorecem empreendimentos inovadores que gerem soluções para problemas ambientais;</t>
  </si>
  <si>
    <t>A criação difundida em todo o estado de centro de inovações para que a população se conecte e se sinta pertencente ao tema.</t>
  </si>
  <si>
    <t>Schaiana Tamara Grade</t>
  </si>
  <si>
    <t>Técnico Administrativo</t>
  </si>
  <si>
    <t>schaiana.grade@unioeste.br</t>
  </si>
  <si>
    <t>077.692.019-77</t>
  </si>
  <si>
    <t>Bolsas de estudo de equidade de gênero</t>
  </si>
  <si>
    <t>Atualizar a legislação para a garantia do compartilhamento de recursos humanos do Estado com empresas para realização de atividades de PD&amp;I;;Impulsionar a inovação disruptiva;;Criar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sociedade;;Promover a simplificação de procedimentos para gestão de projetos de ciência, tecnologia e inovação.</t>
  </si>
  <si>
    <t>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Inovação;;Estimular a implantação de laboratórios multiusuários;;Conectar pesquisadores, linhas de pesquisa, empresas, necessidades públicas e privadas no desenho de soluções inovadoras;;Apoiar as atividades de PD&amp;I e a inserção de pesquisadores nas empresas e no governo;</t>
  </si>
  <si>
    <t>Promover a mobilidade internacional como parte integrante da carreira de profissionais de PD&amp;I;;Utilizar compras públicas como indutoras de inovação, a partir da capacitação dos agentes públicos no Marco Legal de Ciência, Tecnologia e Inovação;;Constituir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CT&amp;I;;Formar recursos humanos nas áreas de ciência, pesquisa, tecnologia e inovação, inclusive por meio de apoio às atividades de extensão.</t>
  </si>
  <si>
    <t>Enfatizar ações e atividades que valorizem a criatividade, a experimentação, a interdisciplinaridade, a transdisciplinaridade e o empreendedorismo nas escolas e universidades;;Desenvolver ações de comunicação pública da ciência e tecnologia com processos multimidiáticos e dialógicos com a população, incluindo audiências para além do público escolar;;Estimular a participação de grupos de áreas urbanas e periferias, áreas rurais, comunidades tradicionais, pessoas com deficiência, idosos, entre outros, em atividades de CT&amp;I;;Apoiar ações para a realização de pesquisas sobre popularização e divulgação da CT&amp;I e de Ciência Cidadã a fim de fortalecer a área e subsidiar a tomada de decisão;</t>
  </si>
  <si>
    <t>Ampliar e fortalecer a internacionalização no ensino e pesquisa em CT&amp;I;;Induzir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educação;;Fomentar, manter e investir em equipamentos e infraestruturas necessários para liderar avanços científicos e tecnológicos de ponta;;Treinamento de gestores para sensibilização da importância das ações de internacionalização, de pesquisa aplicada, de relacionamento com o setor empresarial e governo;</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</si>
  <si>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</si>
  <si>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Conceder de subvenção financeira a projetos de PD&amp;I;;Desenvolver programas de fomento à inovação e ao empreendedorismo com foco na redução das desigualdades regionais e respeitadas as vocações das regiões paranaenses;;Financiar incubadoras e aceleradoras em empresas com base tecnológica;;Estabelecer um conjunto de programas e ações escaláveis para adigitalização básica de MPMEs no Estado do Paraná;;Impulsionar a inovação disruptiva e o empreendedorismo no campo digital para MPMEs, possibilitando que startups aproveitem as oportunidades do mercado regional e fortaleçam a competitividade paranaense nas áreas estratégicas;</t>
  </si>
  <si>
    <t>Desburocratização e acesso a informação</t>
  </si>
  <si>
    <t>Elisabeth Aparecida Alves</t>
  </si>
  <si>
    <t>elisabeth.alves@yahoo.com.br</t>
  </si>
  <si>
    <t>631.889.619-87</t>
  </si>
  <si>
    <t>Levar o conhecimento científico desde à educação básica, facilitar o acesso de todos os cidadãos inclusive os moradores das periferias.</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</si>
  <si>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internacional;;Desenvolver nas escolas aptidões individuais para o empreendedorismo e para a pesquisa científica;;Criar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t>
  </si>
  <si>
    <t>Levar a ciência para todos independente de raça, cor e classe social.</t>
  </si>
  <si>
    <t>Desenvolver, implementar e manter um sistema de informações, comunicação e disseminação do conhecimento em ciência, tecnologia e inovação;;Estimular a implantação de laboratórios multiusuários;;Conectar pesquisadores, linhas de pesquisa, empresas, necessidades públicas e privadas no desenho de soluções inovadoras;;Desenhar políticas públicas específicas para a atuação dos inventores independentes e a criação, absorção, difusão e transferência de tecnologia;;Ampliar a articulação e a cooperação institucional, nacional e internacional em matéria de CT&amp;I;</t>
  </si>
  <si>
    <t>Promover a mobilidade internacional como parte integrante da carreira de profissionais de PD&amp;I;;Utilizar compras públicas como indutoras de inovação, a partir da capacitação dos agentes públicos no Marco Legal de Ciência, Tecnologia e Inovação;;Incentivar a participação em eventos de outros Estados e países para conhecimento de iniciativas e ações que podem ser replicadas;;Promover a abordagem mais consistente dos conteúdos de ciências, tecnologia, engenharia e matemática na formação em todos os níveis;;Inserir a educação básica no Sistema Estadual de CT&amp;I e considerar seus atores como operadores de CT&amp;I;;Formar recursos humanos nas áreas de ciência, pesquisa, tecnologia e inovação, inclusive por meio de apoio às atividades de extensão.</t>
  </si>
  <si>
    <t>Contribuir para promoção, participação e apropriação do conhecimento científico, tecnológico e inovador pela população em geral;;Ampliar as oportunidades de inclusão social das parcelas mais vulneráveis da população paranaense por meio da CT&amp;I;;Financiar feiras de ciências nas escolas;;Estimular a participação de jovens, em especial meninas, em atividades de CT&amp;I;;Respeitar e valorizar os conhecimentos populares e tradicionais em as relações com CT&amp;I;</t>
  </si>
  <si>
    <t>Ampliar e fortalecer a internacionalização no ensino e pesquisa em CT&amp;I;;Criação de novos modelos de interação internacional;;Possibilitar gestores e pesquisadores vivenciar novas experiências de interação e desenvolvimento, apropriando-se de visões mais amplas e sem fronteiras, para melhores tomadas de decisão em investimentos futuros em suas organizações;;Apoiar de todas as formas admitidas a participação de pesquisadores paranaenses em redes de pesquisa internacionais;;Criar programa de bolsas de estudo no exterior para alunos e professores paranaenses;</t>
  </si>
  <si>
    <t>Tornar as universidades paranaenses motores vitais da inovação;;Ofertar programas de licença empreendedora para estudantes e professores das universidades estaduais paranaenses;;Criar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atores;;Estruturar os Núcleos de Inovação Tecnológica/Agências de Inovação das IEES para atenderem as atribuições da</t>
  </si>
  <si>
    <t>Estimular a cultura empreendedora, em especial entre os jovens;;Criar programas para apoiar a transformação de ideias em projetos bem sucedidos e sustentáveis;;Conceder de subvenção financeira a projetos de PD&amp;I;;Capacitação de recursos humanos para a inovação;;Patrocinar políticas públicas que favorecem empreendimentos inovadores que gerem soluções para problemas ambientais;</t>
  </si>
  <si>
    <t>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empresas;;Promover ações de Apoio Direto à Inovação destinadas ao atendimento de prioridades estaduais de interesse estratégico;;Regulamentar a concessão de bônus tecnológico;</t>
  </si>
  <si>
    <t>Capacitação de recursos humanos para a transformação digital;;Revisar processos de trabalho no âmbito da administração direta e indireta do Estado visando à simplificação e desburocratização da ação pública;;Aprimorar a oferta de bens e serviços à sociedade através da transformação digital;;Digitalizar serviços públicos visando o menor tempo para o atendimento e a melhoria da qualidade de vida dos cidadãos;</t>
  </si>
  <si>
    <t>Participação efetiva nas políticas nacionais de desenvolvimento econômico, científico, tecnológico e de inovação na implementação dos respectivos planos, programas e projetos de interesse estadual;;Criar produtos financeiros específicos para facilitar a fase de scale-up por meio do acesso a mercados internacionais;;Mapeamento de oportunidades de mercado em outros países;;Auxiliar no processo de adequação dos negócios às necessidades e preferências internacionais;</t>
  </si>
  <si>
    <t>JOSÉ ODENIR VIATROSKI SANT ANA</t>
  </si>
  <si>
    <t>CURITIBA E REGIÃO</t>
  </si>
  <si>
    <t>AGENTE PROFISSIONAL</t>
  </si>
  <si>
    <t>joseodenir@seju.pr.gov.br</t>
  </si>
  <si>
    <t>038.190.259-52</t>
  </si>
  <si>
    <t>Incluir e reforçar os conteúdos do Direito (empresarial, civil, constitucional) nos currículos da Educação Profissional e Tecnológica oferecida pelas instituições estatais ou vinculadas.</t>
  </si>
  <si>
    <t>Apoiar as atividades de PD&amp;I e a inserção de pesquisadores nas empresas e no governo;;Atualizar a legislação para a garantia do compartilhamento de recursos humanos do Estado com empresas para realização de atividades de PD&amp;I;;Impulsionar a inovação disruptiva;;Tratar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t>
  </si>
  <si>
    <t>Além do foco em Direito para a Educação Profissionalizante também é importante o desenvolvimento da territorialidade, verticalidade e transversalidade com um viés claro ao Direitos Humanos e aos dezessete objetivos de desenvolvimento sustentável da ONU</t>
  </si>
  <si>
    <t>Maior articulação e integração entre os sistemas estaduais e federais de Educação e Educação Profissional e Tecnológica com o sistema paranaense de CT&amp;I</t>
  </si>
  <si>
    <t>Fortalecer a cooperação com órgãos e entidades públicos e com entidade privadas, inclusive para o compartilhamento de recursos humanos especializados e capacidade instalada, para execução de projetos de PD&amp;I;;Realizar ações de compliance e integridade entre os órgãos do Estado para a aplicação do Marco Legal de Ciência, Tecnologia e Inovação;;Qualificar de maneira continuada e valorizar os profissionais dedicados à gestão do Sistema Paranaense de CT&amp;I, inclusive os que atuam nos Núcleos de Inovação Tecnológica das ICTs públicas;;Conectar pesquisadores, linhas de pesquisa, empresas, necessidades públicas e privadas no desenho de soluções inovadoras;;Harmonizar as práticas e a legislação relativas à CT&amp;I;</t>
  </si>
  <si>
    <t>Ampliação dos convêncios de cooperação entre o Estado do Paraná e instituições com IFPR, UTFPR e UFPR</t>
  </si>
  <si>
    <t>Capital humano é um termo ultrapassado. Devemos trabalhar concepções como o desenvolvimento de pessoas e ética.</t>
  </si>
  <si>
    <t>Modernizar e atualizar os paradigmas da ciência e da técnologia como elemento integrador que desenvolverá toda a população.</t>
  </si>
  <si>
    <t>Veruza Cristina Mendonça</t>
  </si>
  <si>
    <t>veruzamendonca@gmail.com</t>
  </si>
  <si>
    <t>029.676.459-07</t>
  </si>
  <si>
    <t>O Estado desempenha um papel crucial no fortalecimento da pesquisa científica e tecnológica para promover o desenvolvimento social inclusivo e sustentável, alinhado aos Objetivos do Desenvolvimento Sustentável (ODS). Aqui estão algumas ações que o Estado pode realizar nesse sentido:
Investimento em Pesquisa e Desenvolvimento (P&amp;D): O Estado pode aumentar os investimentos em programas de P&amp;D, direcionando recursos para instituições de pesquisa, universidades e empresas inovadoras. Isso pode incluir subsídios, bolsas de pesquisa e parcerias público-privadas.
Políticas de Inovação: Implementação de políticas que incentivem a inovação, como a criação de parques tecnológicos, incubadoras de empresas e centros de inovação. Oferecer incentivos fiscais para empresas que investem em pesquisa e desenvolvimento também pode estimular a inovação.
Educação em Ciência e Tecnologia: Investir em programas educacionais que promovam a alfabetização científica e tecnológica desde os primeiros anos de escolaridade até o ensino superior. O desenvolvimento de habilidades STEM (Ciência, Tecnologia, Engenharia e Matemática) é fundamental para impulsionar a inovação.
Acesso à Informação e Conhecimento: Facilitar o acesso à informação científica e tecnológica por meio de bibliotecas digitais, bancos de dados e outras ferramentas online. Isso promove a disseminação do conhecimento e o engajamento da comunidade científica e empresarial.
Colaboração entre Setores Público e Privado: Estimular parcerias entre instituições públicas, privadas e acadêmicas para promover a colaboração na pesquisa e na aplicação prática de tecnologias. Isso pode incluir a criação de consórcios e redes de inovação.
Regulamentação Favorável: Desenvolver um ambiente regulatório que incentive a inovação e o empreendedorismo, removendo barreiras desnecessárias e promovendo a segurança jurídica para empresas inovadoras.</t>
  </si>
  <si>
    <t>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internacionais;;Criar um sistema digital que conecte recursos humanos, capacidade instalada, especialidades dos pesquisadores e Institutos de Pesquisas e Inovação às demandas sociais e de mercado;</t>
  </si>
  <si>
    <t>João Luiz Pratti Daniel</t>
  </si>
  <si>
    <t>jlpdaniel@uem.br</t>
  </si>
  <si>
    <t>313.801.698-79</t>
  </si>
  <si>
    <t>Abertura de editais para fomento / financiamento de pesquisas aplicadas, em especial ao setor do agronegócio.</t>
  </si>
  <si>
    <t>Apoiar a cooperação entre empresas, governo e instituições de ciência e tecnologia, em caráter regional, nacional e internacional;;Tratar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</si>
  <si>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Garantir a ampliação, regularidade e perenidade dos financiamentos e investimentos em CT&amp;I;;Criar incentivos econômicos, financeiros, fiscais e outros para a inclusão de empresas em ambientes promotores de inovação;;Ampliar a articulação e a cooperação institucional, nacional e internacional em matéria de CT&amp;I;</t>
  </si>
  <si>
    <t>Incentivar a participação em eventos de outros Estados e países para conhecimento de iniciativas e ações que podem ser replicadas;;Ampliar, diversificar e consolidar a capacidade de pesquisa básica no Estado;</t>
  </si>
  <si>
    <t>Contribuir para promoção, participação e apropriação do conhecimento científico, tecnológico e inovador pela população em geral;;Estabelecer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t>
  </si>
  <si>
    <t>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internacionais;;Apoiar de todas as formas admitidas a participação de pesquisadores paranaenses em redes de pesquisa internacionais;;Apoiar a produção científica paranaense indexada em publicações internacionais;;Criar programa de bolsas de estudo no exterior para alunos e professores paranaenses;</t>
  </si>
  <si>
    <t>Estimular a cultura empreendedora, em especial entre os jovens;;Atualizar e aperfeiçoar os instrumentos de fomento e crédito para atividades que envolvam o empreendedorismo inovador;</t>
  </si>
  <si>
    <t>Eduardo Lopes Marques</t>
  </si>
  <si>
    <t>Centro Oeste</t>
  </si>
  <si>
    <t>Professor de ensino superior</t>
  </si>
  <si>
    <t>eduardomarques@unicentro.br</t>
  </si>
  <si>
    <t>899.047.106-00</t>
  </si>
  <si>
    <t>Incentivar através de recursos o desenvolvimento de projetos de pesquisa nas IES públicas do Estado com temas voltados para os ODS.</t>
  </si>
  <si>
    <t>Conceder de subvenção financeira a projetos de PD&amp;I;;Apoiar as atividades de PD&amp;I e a inserção de pesquisadores nas empresas e no governo;;Desenvolver aptidões individuais para o empreendedorismo de alta densidade tecnológica nos estudantes das universidades públicas, desde a graduação;;Realizar uma gestão da CT&amp;I orientada à avaliação de resultados;;Criar um sistema digital que conecte recursos humanos, capacidade instalada, especialidades dos pesquisadores e Institutos de Pesquisas e Inovação às demandas sociais e de mercado;</t>
  </si>
  <si>
    <t>Maior consolidação das IES publicas locais</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</si>
  <si>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Inovação&lt;/a&gt;;;Realizar ações de compliance e integridade entre os órgãos do Estado para a aplicação do Marco Legal de Ciência, Tecnologia e Inovação;;Qualificar de maneira continuada e valorizar os profissionais dedicados à gestão do Sistema Paranaense de CT&amp;I, inclusive os que atuam nos Núcleos de Inovação Tecnológica das ICTs públicas;;Estimular a implantação de laboratórios multiusuários;;Criar incentivos econômicos, financeiros, fiscais e outros para a inclusão de empresas em ambientes promotores de inovação;;Definir estratégias para estímulo da constituição, expansão e internacionalização de redes temáticas de pesquisa com trilhas para sua destinação econômica;;Conectar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inovação;;Desenhar políticas públicas específicas para a atuação dos inventores independentes e a criação, absorção, difusão e transferência de tecnologia;;Apoiar as atividades de PD&amp;I e a inserção de pesquisadores nas empresas e no governo;;Harmonizar as práticas e a legislação relativas à CT&amp;I;;Facilitar a transferência de conhecimento por meio de ações que eliminem as barreiras existentes entre os diferentes atores nas esferas pública e privada, com consequente ampliação da divulgação e comunicação da PD&amp;I junto à sociedade;;Desenvolver o sistema de parques tecnológicos e ambientes de inovação do Estado;;Ampliar a articulação e a cooperação institucional, nacional e internacional em matéria de CT&amp;I;;Promover a implementação do Marco Legal de CT&amp;I;;Implementar e fortalecer os Centros de Excelência em áreas estratégicas para o Estado.</t>
  </si>
  <si>
    <t>Manejar novos instrumentos jurídicos de contratação contidos no Marco Legal de Ciência, Tecnologia e Inovação;;Promover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</si>
  <si>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Desenvolver metodologias de ensino não formais;;Apoiar o fortalecimento de espaços de divulgação científica e de inovação como centros e museus de ciências, de inovação, planetários, herbários e afins;;Financiar feiras de ciências nas escolas;;Trazer para o Estado mostras itinerantes com assuntos pertinentes à popularização da CT&amp;I;;Desenvolver ações de comunicação pública da ciência e tecnologia com processos multimidiáticos e dialógicos com a população, incluindo audiências para além do público escolar;</t>
  </si>
  <si>
    <t>Aperfeiçoar as práticas relativas à proteção da propriedade intelectual, sua divulgação e conexão com o setor produtivo;;Regulamentar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</si>
  <si>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Conceder de subvenção financeira a projetos de PD&amp;I;;Capacitação de recursos humanos para a inovação;;Estimular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paranaenses;;Utilizar o poder de compra do Estado para fomentar o empreendedorismo inovador e a inovação;</t>
  </si>
  <si>
    <t>Elaborar cartilhas explicativas dos instrumentos de incentivo público à atividade empresarial, facilitando o acesso às informações e aumentando o número de empresas beneficiadas;;Promover ações de Apoio Direto à Inovação destinadas ao atendimento de prioridades estaduais de interesse estratégico;;Utilizar a encomenda tecnológica como mecanismo de resolução de desafios da administração pública;;Regulamentar a concessão de bônus tecnológico;;Lançar prêmios tecnológicos para empresas sediadas no Estado;</t>
  </si>
  <si>
    <t>Camila Carolina da Silva Andrade</t>
  </si>
  <si>
    <t>camilacarolindasilva@gmail.com</t>
  </si>
  <si>
    <t>112.600.759-58</t>
  </si>
  <si>
    <t>Destinar recursos para programas de pesquisa e desenvolvimento, para encorajar a colaboração entre o governo e empresas privadas.</t>
  </si>
  <si>
    <t>Fortalecer a cooperação com órgãos e entidades públicos e com entidade privadas, inclusive para o compartilhamento de recursos humanos especializados e capacidade instalada, para execução de projetos de PD&amp;I;;Realizar ações de compliance e integridade entre os órgãos do Estado para a aplicação do Marco Legal de Ciência, Tecnologia e Inovação;;Estimular a implantação de laboratórios multiusuários;;Conectar pesquisadores, linhas de pesquisa, empresas, necessidades públicas e privadas no desenho de soluções inovadoras;;Harmonizar as práticas e a legislação relativas à CT&amp;I;</t>
  </si>
  <si>
    <t>Manejar novos instrumentos jurídicos de contratação contidos no Marco Legal de Ciência, Tecnologia e Inovação;;Promover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replicadas;;Promover a abordagem mais consistente dos conteúdos de ciências, tecnologia, engenharia e matemática na formação em todos os níveis;</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</si>
  <si>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afins;;Financiar feiras de ciências nas escolas;;Apoiar ações para a formação de quadros para atuação em popularização e divulgação da CT&amp;I (técnico, gestão e pesquisa);</t>
  </si>
  <si>
    <t>Ampliar e fortalecer a internacionalização no ensino e pesquisa em CT&amp;I;;Fomentar a visibilidade da pesquisa e da produção de conhecimento e de inovação de pesquisadores paranaenses, seja por meio de publicações em revistas de impacto internacional e (ou) por meio da projeção e impacto nos rankings internacionais;;Fomentar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internacional;;Fomentar, manter e investir em equipamentos e infraestruturas necessários para liderar avanços científicos e tecnológicos de ponta;</t>
  </si>
  <si>
    <t>Criar programas para apoiar a transformação de ideias em projetos bem sucedidos e sustentáveis;;Apoiar ao avanço tecnológico e às inovações nas empresas e outras organizações públicas e privadas no Estado do Paraná;;Financiar incubadoras e aceleradoras em empresas com base tecnológica;;Estabelecer um conjunto de programas e ações escaláveis para adigitalização básica de MPMEs no Estado do Paraná;;Fomentar o capital empreendedor em projetos de CT&amp;I no Paraná;</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</si>
  <si>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reembolsáveis;;Estimular a inserção de pesquisadores em empresas privadas, através de programas de concessão de bolsas;;Promover ações de Apoio Direto à Inovação destinadas ao atendimento de prioridades estaduais de interesse estratégico;;Regulamentar a concessão de bônus tecnológico;</t>
  </si>
  <si>
    <t>Identificar os sistemas informatizados e apresentar um diagnóstico sobre os processos e as soluções tecnológicas utilizadas pela administração direta e indireta;;Revisar processos de trabalho no âmbito da administração direta e indireta do Estado visando à simplificação e desburocratização da ação pública;;Aprimorar a oferta de bens e serviços à sociedade através da transformação digital;;Digitalizar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</si>
  <si>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Regulamentações excessivamente complexas e burocráticas podem criar obstáculos para a rápida implementação de descobertas científicas e inovações.</t>
  </si>
  <si>
    <t>Luciane Grochocki</t>
  </si>
  <si>
    <t>Papiloscopista</t>
  </si>
  <si>
    <t>luciane_grochocki@yahoo.com.br</t>
  </si>
  <si>
    <t>491.792.509-63</t>
  </si>
  <si>
    <t>Fomentar e apoiar programa de residência técnica em ciências forenses da Polícia Científica</t>
  </si>
  <si>
    <t>Desenvolver linhas de crédito voltadas ao avanço tecnológico e às inovações nas empresas e em outras organizações públicas e privadas no Estado do Paraná;;Conceder de subvenção financeira a projetos de PD&amp;I;;Tornar comum a utilização da capacidade técnico-científica instalada para a solução de problemas do Estado e da sociedade;;Promover a simplificação de procedimentos para gestão de projetos de ciência, tecnologia e inovação.</t>
  </si>
  <si>
    <t>Elson Alves de Lima</t>
  </si>
  <si>
    <t>Centro-Norte</t>
  </si>
  <si>
    <t>Professor de Ensino Superior</t>
  </si>
  <si>
    <t>elson.lima@unespar.edu.br</t>
  </si>
  <si>
    <t>531.998.399-91</t>
  </si>
  <si>
    <t>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sociedade;;Promover a simplificação de procedimentos para gestão de projetos de ciência, tecnologia e inovação.</t>
  </si>
  <si>
    <t>Utilizar compras públicas como indutoras de inovação, a partir da capacitação dos agentes públicos no Marco Legal de Ciência, Tecnologia e Inovação;;Alinhar as políticas públicas de educação com as áreas estratégicas e os desafios estaduais e nacionais de CT&amp;I;;Ampliar, diversificar e consolidar a capacidade de pesquisa básica no Estado;;Formar recursos humanos nas áreas de ciência, pesquisa, tecnologia e inovação, inclusive por meio de apoio às atividades de extensão.</t>
  </si>
  <si>
    <t>Apoiar o fortalecimento de espaços de divulgação científica e de inovação como centros e museus de ciências, de inovação, planetários, herbários e afins;;Financiar feiras de ciências nas escolas;;Desenvolver ações de comunicação pública da ciência e tecnologia com processos multimidiáticos e dialógicos com a população, incluindo audiências para além do público escolar;;Estimular a realização de atividades de popularização e divulgação da CT&amp;I em ações de inclusão social para fins de redução das desigualdades;</t>
  </si>
  <si>
    <t>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internacionais;;Criar programa de bolsas de estudo no exterior para alunos e professores paranaenses;</t>
  </si>
  <si>
    <t>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</si>
  <si>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Investir em nas Universidades Públicas, em suas comunidades universitárias, nos docentes e agentes universitários, nos pesquisadores(as), da mesma forma, no Ensino Médio e Superior públicos - longe de privatizações; das plataformizações do ensino; do empresariamento da educação; da falta de concursos públicos; do não aumento da recomposição das perdas salarias das comunidades acadêmicas, educacionais e científicas desse estado. Somente com a valorização, o respeito e a segurança do trabalho realizado pelo(as) servidoras(res) públicos(as) do estado é possível avançar em direção ao bem-estar da comunidade onde se atua.</t>
  </si>
  <si>
    <t>Gabriel</t>
  </si>
  <si>
    <t>diretor</t>
  </si>
  <si>
    <t>gagresende@gmail.com</t>
  </si>
  <si>
    <t>047.140.709-75</t>
  </si>
  <si>
    <t>fomentar o programa de residência técnica em ciências forenses</t>
  </si>
  <si>
    <t>Fabiano Gonçalves Costa</t>
  </si>
  <si>
    <t>Coordenador ensino superior</t>
  </si>
  <si>
    <t>fabianocosta@seti.pr.gov.br</t>
  </si>
  <si>
    <t>027.221.049-89</t>
  </si>
  <si>
    <t>Conceder de subvenção financeira a projetos de PD&amp;I;;Apoiar as atividades de PD&amp;I e a inserção de pesquisadores nas empresas e no governo;;Tratar com prioridade a pesquisa científica básica e aplicada, tendo em vista o bem público e o progresso da ciência, da tecnologia e da inovação e o desenvolvimento econômico e social sustentável do Estado;;Criar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t>
  </si>
  <si>
    <t>Utilizar as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públicas;;Estimular a implantação de laboratórios multiusuários;;Conectar pesquisadores, linhas de pesquisa, empresas, necessidades públicas e privadas no desenho de soluções inovadoras;;Promover a implementação do Marco Legal de CT&amp;I;</t>
  </si>
  <si>
    <t>Promover a mobilidade internacional como parte integrante da carreira de profissionais de PD&amp;I;;Utilizar compras públicas como indutoras de inovação, a partir da capacitação dos agentes públicos no Marco Legal de Ciência, Tecnologia e Inovação;;Incentivar a participação em eventos de outros Estados e países para conhecimento de iniciativas e ações que podem ser replicadas;;Promover a abordagem mais consistente dos conteúdos de ciências, tecnologia, engenharia e matemática na formação em todos os níveis;;Inserir a educação básica no Sistema Estadual de CT&amp;I e considerar seus atores como operadores de CT&amp;I;</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</si>
  <si>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ciências;;Estimular a participação de jovens, em especial meninas, em atividades de CT&amp;I;;Promover a interação entre a ciência, a cultura e a arte, com valorização dos aspectos humanísticos e da história da ciência;;Estabelecer parcerias em atividades de popularização e divulgação da CT&amp;I com órgãos públicos, entidades de CT&amp;I, empresas, universidades e instituições de pesquisa, entre outras;</t>
  </si>
  <si>
    <t>Fomentar a visibilidade da pesquisa e da produção de conhecimento e de inovação de pesquisadores paranaenses, seja por meio de publicações em revistas de impacto internacional e (ou) por meio da projeção e impacto nos rankings internacionais;;Fomentar a utilização de práticas educacionais que estimulem a cultura da internacionalização do conhecimento, incorporando técnicas e práticas de excelência em todos os níveis de educação;;Apoiar a internacionalização de instituições públicas e privadas paranaenses que atuam na área de CT&amp;I;;Apoiar de todas as formas admitidas a participação de pesquisadores paranaenses em redes de pesquisa internacionais;;Criar programa de bolsas de estudo no exterior para alunos e professores paranaenses;</t>
  </si>
  <si>
    <t>Ofertar programas de licença empreendedora para estudantes e professores das universidades estaduais paranaenses;;Criar incentivos para que as IEES se integrem e executem programas, projetos e ações voltadas para a população com vistas a emancipação social e a integração regional solidária em articulação com a formação científica e pedagógica de seus estudantes;;Aperfeiçoar as práticas relativas à proteção da propriedade intelectual, sua divulgação e conexão com o setor produtivo;;Desenvolver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</si>
  <si>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Conceder de subvenção financeira a projetos de PD&amp;I;;Atrair instrumentos de fomento e crédito para atividades que envolvam empreendedorismo inovador;;Fomentar o capital empreendedor em projetos de CT&amp;I no Paraná;;Expandir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</si>
  <si>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empresarial;;Utilizar a encomenda tecnológica como mecanismo de resolução de desafios da administração pública;;Utilizar o poder de compra do Estado para estimular empresas inovadoras;</t>
  </si>
  <si>
    <t>Identificar os sistemas informatizados e apresentar um diagnóstico sobre os processos e as soluções tecnológicas utilizadas pela administração direta e indireta;;Capacitação de recursos humanos para a transformação digital;;Aprimorar a oferta de bens e serviços à sociedade através da transformação digital;;Aumentar a capacidade estatal para a oferta digital de serviços públicos, assinaturas eletrônicas, governança digital, obtenção de documentos, entre outros;</t>
  </si>
  <si>
    <t>O maior desafio é a aproximação entre os setores produtivos acadêmicos e setores produtivos empresariais. A cultura estabelecida de afastamento e acusação mútua de ineficiência contribui para o isolamento dos dois setores. Políticas públicas que aproximem tais setores são extremamente necessárias.</t>
  </si>
  <si>
    <t>Sérgio Luiz Maybuk</t>
  </si>
  <si>
    <t>Centro Ocidental Paranaense</t>
  </si>
  <si>
    <t>sergio.maybuk@unespar.edu.br</t>
  </si>
  <si>
    <t>572.101.959-04</t>
  </si>
  <si>
    <t>Convencer com muito diálogo a Academia e o Setor Privado para trabalharem juntos na produção de bens e serviços voltados para a melhoria da sociedade. A Academia precisa ter condições de trabalho em termos de equipamentos e bolsas de pesquisas e diminuir o preconceito contra a Iniciativa Privada e esta deve sugerir, sem impor demandas a serem trabalhadas, na na linha do Edital da Ageuni.</t>
  </si>
  <si>
    <t>Cesar Renato Ferreira da Costa</t>
  </si>
  <si>
    <t>professorcesarrenato@hotmail.com</t>
  </si>
  <si>
    <t>396.344.690-00</t>
  </si>
  <si>
    <t>Há a necessidade de fortalecer as competências de sujeitos sociais de comunidades, a fim de que consigam igualar possibilidades quando da interação com sujeitos relacionados a negócios. Há uma disparidade de estrutura tecnológica entre esses dois atores.</t>
  </si>
  <si>
    <t>Atualizar a legislação para a garantia do compartilhamento de recursos humanos do Estado com empresas para realização de atividades de PD&amp;I;;Desenvolver aptidões individuais para o empreendedorismo de alta densidade tecnológica nos estudantes das universidades públicas, desde a graduação;;Tratar com prioridade a pesquisa científica básica e aplicada, tendo em vista o bem público e o progresso da ciência, da tecnologia e da inovação e o desenvolvimento econômico e social sustentável do Estado;;Criar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t>
  </si>
  <si>
    <t>Criar núcleos tecnológicos instalados diretamente em territórios habitados por sujeitos sociais em comunidade.</t>
  </si>
  <si>
    <t>Maior democratização e igualdade na gestão do sistema estadual de CT&amp;I.</t>
  </si>
  <si>
    <t>Desenvolver, implementar e manter um sistema de informações, comunicação e disseminação do conhecimento em ciência, tecnologia e inovação;;Estimular a implantação de laboratórios multiusuários;;Estimular a inovação no setor público e privado, a constituição e a manutenção de parques, os arranjos Produtivos Locais (APLs), os polos e arranjos tecnológicos, os distritos industriais e os demais ambientes promotores da inovação;;Facilitar a transferência de conhecimento por meio de ações que eliminem as barreiras existentes entre os diferentes atores nas esferas pública e privada, com consequente ampliação da divulgação e comunicação da PD&amp;I junto à sociedade;</t>
  </si>
  <si>
    <t>Desenvolver centro de pesquisa que una técnicos especializados a protagonistas sociais em cada comunidade.</t>
  </si>
  <si>
    <t>Estimular a formação integral e continuada, favorecendo cotas sociais, selecionando raça, classe social e sujeitos nativos de comunidades tradicionais.</t>
  </si>
  <si>
    <t>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CT&amp;I;;Inserir a educação básica no Sistema Estadual de CT&amp;I e considerar seus atores como operadores de CT&amp;I;;Formar recursos humanos nas áreas de ciência, pesquisa, tecnologia e inovação, inclusive por meio de apoio às atividades de extensão.</t>
  </si>
  <si>
    <t>Promover capacitação específica e geral a partir de públicos em situação de vulnerabilidade social.</t>
  </si>
  <si>
    <t>Criar núcleos comunitários e de uso comum com capacitação de aporte em tecnologia.</t>
  </si>
  <si>
    <t>Promover a ampliação de recursos em software e hardware disponíveis ao uso público gratuito</t>
  </si>
  <si>
    <t>Democratizar acesso e uso de aparatos científicos a toda população.</t>
  </si>
  <si>
    <t>Contribuir para promoção, participação e apropriação do conhecimento científico, tecnológico e inovador pela população em geral;;Ampliar as oportunidades de inclusão social das parcelas mais vulneráveis da população paranaense por meio da CT&amp;I;;Promover a melhoria e a atualização das práticas de divulgação de CT&amp;I, afim de contribuir por meio da educação não formal com o ensino de ciências;;Financiar feiras de ciências nas escolas;;Estimular a participação de jovens, em especial meninas, em atividades de CT&amp;I;</t>
  </si>
  <si>
    <t>Desenvolver estudos que integrem saberes tradicionais àqueles originários de avanços tecnológicos, tais como, IA, redes sociais e aplicativos de serviço.</t>
  </si>
  <si>
    <t>Promover oportunidades de estágios internacionais a jovens, especialmente mulheres e oriundos deum regime de contas para intercâmbio internacional.</t>
  </si>
  <si>
    <t>Fomentar a utilização de práticas educacionais que estimulem a cultura da internacionalização do conhecimento, incorporando técnicas e práticas de excelência em todos os níveis de educação;;Possibilitar gestores e pesquisadores vivenciar novas experiências de interação e desenvolvimento, apropriando-se de visões mais amplas e sem fronteiras, para melhores tomadas de decisão em investimentos futuros em suas organizações;;Incentivar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internacionais;;Criar programa de bolsas de estudo no exterior para alunos e professores paranaenses;</t>
  </si>
  <si>
    <t>Criar grupos de sujeitos sociais, especialmente mulheres e vulneráveis, para ações de internacionalização</t>
  </si>
  <si>
    <t>Criar núcleos de disponibilização, capacitação e criação tecnológica a partir dos territórios de cada IES paranaense.</t>
  </si>
  <si>
    <t>Tornar as universidades paranaenses motores vitais da inovação;;Ofertar programas de licença empreendedora para estudantes e professores das universidades estaduais paranaenses;;Criar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t>
  </si>
  <si>
    <t>Estabelecer fomentos, para avanços tecnológicos, diretos a comunidades sob gestão de IES paranaenses, buscando desburocratizar a disponibilização destes recursos. de recursos.</t>
  </si>
  <si>
    <t>Estabelecer formas mais adequadas de empreendedorismo social, procurando inovar conceitos e definições, de uma abordagem funcionalista à outra ,ais associada ao conhecimento popular.</t>
  </si>
  <si>
    <t>Criar programas para apoiar a transformação de ideias em projetos bem sucedidos e sustentáveis;;Expandir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ambientais;;Criar programas de empreendedorismo inovador que diminuam as brechas sociais, territoriais e de gênero.</t>
  </si>
  <si>
    <t>Criar núcleos de ação, orientados por fazeres e saberes tradicionais, com o devido suporte tecnológico.</t>
  </si>
  <si>
    <t>Apoiar iniciativas informais, ligados a produção e organização comunitária.</t>
  </si>
  <si>
    <t>Criar núcleos de geração de emprego, trabalho e renda em comunidades e associações coletivas, especialmente em comunidades tradicionais do campo e da cidade.</t>
  </si>
  <si>
    <t>Democratizar o acesso digital amplo e irrestrito, engajando sujeitos sociais em situação de vulnerabilidade social, relacionados a base econômica, geográfica, políca e ambiental.</t>
  </si>
  <si>
    <t>Capacitação de recursos humanos para a transformação digital;;Aprimorar a oferta de bens e serviços à sociedade através da transformação digital;;Desenvolver um portal público com possibilidade de agendamentos para solicitação de documentos, solicitação de boletim escolar, delegacia virtual, antecedentes, obtenção de carteira de identidade, e acesso à programas sociais e de inclusão.</t>
  </si>
  <si>
    <t>Aumentar as estruturas de disponibilização de redes de acesso a internet no campo e na cidade, privilegiando comunidades e sujeitos em situação de vulnerabilidade social.</t>
  </si>
  <si>
    <t>Promover a formação de coletivos e associações que possam atuar nos mais diversos âmbito, local, nacional em rede e internacional com apoio logístico e intercultural.</t>
  </si>
  <si>
    <t>criar processos de inclusão social orientados para negócios inovadores em âmbito loca, nacional e internacional, disponibilizando a sujeitos sociais organizados em comunidades, no campo ou na cidade.</t>
  </si>
  <si>
    <t>Criar núcleos de cultura regional, integrando tradição popular e possibilidades estruturais do Estado, a partir da coordenação das IES paranaenses.</t>
  </si>
  <si>
    <t>Promover encontros, festivais e feiras de produtos culturais em rede para fortalecer a cultura regional e seus operadores, produtores e artista populares.</t>
  </si>
  <si>
    <t>O Desafio é certamente a inclusão de sujeitos em vulnerabilidade social, do campo e da cidade, construindo uma ampla rede de cooperação, com igualdade e democratização das possibilidades econômicas, sociais, tecnológicas e culturais.</t>
  </si>
  <si>
    <t>Jéssica Cristina Ceni</t>
  </si>
  <si>
    <t>Professora Colaboradora</t>
  </si>
  <si>
    <t>jeh_jcc@hotmail.com</t>
  </si>
  <si>
    <t>078.188.359-89</t>
  </si>
  <si>
    <t>Promover uma cultura baseada nos ODS. Dispor as condições materiais para que o empreendedorismo seja possível de ser estabelecido.</t>
  </si>
  <si>
    <t>Desenvolver linhas de crédito voltadas ao avanço tecnológico e às inovações nas empresas e em outras organizações públicas e privadas no Estado do Paraná;;Conceder de subvenção financeira a projetos de PD&amp;I;;Promover a simplificação de procedimentos para gestão de projetos de ciência, tecnologia e inovação.</t>
  </si>
  <si>
    <t>Ações específicas para as mulheres e grupos minoritários, ampliando o acesso dessas pessoas para formação e à pesquisa.;Subsídios e recursos específicos para as mulheres e outros grupos minoritários, ampliando o acesso dessas pessoas ao empreendedorismo e ao desenvolvimento tecnológico.</t>
  </si>
  <si>
    <t>Fomentar o relacionamento entre pesquisadores de universidades e ICTs do Estado com empresas através de projetos e programas para solução de problemas, transferência de tecnologia, compartilhamento de recursos humanos e de laboratórios;;Desenvolver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</si>
  <si>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Ter bolsas de fomento para atuação de pesquisadores nas organizações, propiciando um contexto para promoção de soluções in loco.</t>
  </si>
  <si>
    <t>Desenvolver programas de fomento à inovação e ao empreendedorismo com foco na redução das desigualdades regionais e respeitadas as vocações das regiões paranaenses;;Financiar incubadoras e aceleradoras em empresas com base tecnológica;;Expandir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ambientais;;Criar programas de empreendedorismo inovador que diminuam as brechas sociais, territoriais e de gênero.</t>
  </si>
  <si>
    <t>Cultura empreendedora e para inovação não basta, é necessário o fomento e a promoção de condições materiais para operacionalização das ideias. 
Associada à construção de uma cultura voltada à inovação e ao empreendedorismo, faz-se necessário voltar às bases: promover os ideias e valores circunscritos aos ODS.</t>
  </si>
  <si>
    <t>Gilmar Evandro Szczepanik</t>
  </si>
  <si>
    <t>gilmarevandro@unicentro.br</t>
  </si>
  <si>
    <t>974.855.780-49</t>
  </si>
  <si>
    <t>Ampliação em pesquisas em ciências humanas e investimento específico nessas áreas que têm a capacidade de pensar transformações profundas e de idealizar tecnologias cada vez mais responsáveis sob a perspectiva social, ambiental e econômica. As universidades públicas e, especificamente, as ciências humanas não podem ser deixadas de lado quando o assunto é inovação e desenvolvimento científico e tecnológico, pois esse é um importante objeto de estudo de diferentes áreas da própria filosofia, sociologia e antropologia. Uma política pública inovadora certamente deveria abrir espaço para os agentes das humanidades. Há uma pluralidade de autores contemporâneos preocupados em desenvolver inovação e tecnologia cada vez mais virtuosas e responsáveis, porém, na maioria das vezes, tais agentes estão afastados do cenário onde as questões chaves são decididas e, posteriormente, implementadas. A tecnologia é, por natureza, plural, ou seja, ela contempla uma variedade de respostas ao mesmo problema. A criação de novas tecnologia não deve vir de cima para baixo (top-down), mas pode ser ajustada a determinado contexto social que é único e específico. Por esse motivo, a necessidade urgente e inevitável da inclusão de teóricos das humanidades para auxiliar no processo de escolha e de desenvolvimento de novas tecnologias.</t>
  </si>
  <si>
    <t>Desenvolver linhas de crédito voltadas ao avanço tecnológico e às inovações nas empresas e em outras organizações públicas e privadas no Estado do Paraná;;Apoiar as atividades de PD&amp;I e a inserção de pesquisadores nas empresas e no governo;;Impulsionar a inovação disruptiva;;Tratar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</si>
  <si>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 Fomentar projetos específicos da ciências humanas; ;- Incluir atores e agentes das ciências humanas no processo de criação e desenvolvimento de novas tecnologias; ;- Criar espaço para o desenvolvimento de tecnologias sociais robustas e transformadoras;</t>
  </si>
  <si>
    <t>- Priorizar áreas mais necessitadas e que tenham o menor índice de desenvolvimento humano; 
- Investir em ciência básica para que possam ser realizadas novas descobertas; 
- Apoiar ações e projetos desenvolvidos pelas universidades estaduais paranaenses.</t>
  </si>
  <si>
    <t>Desenvolver, implementar e manter um sistema de informações, comunicação e disseminação do conhecimento em ciência, tecnologia e inovação;;Garantir a ampliação, regularidade e perenidade dos financiamentos e investimentos em CT&amp;I;;Definir estratégias para estímulo da constituição, expansão e internacionalização de redes temáticas de pesquisa com trilhas para sua destinação econômica;;Desenhar políticas públicas específicas para a atuação dos inventores independentes e a criação, absorção, difusão e transferência de tecnologia;;Implementar e fortalecer os Centros de Excelência em áreas estratégicas para o Estado.</t>
  </si>
  <si>
    <t>- Investir em ciência e tecnologia para aumentar a soberania do Estado do Paraná;</t>
  </si>
  <si>
    <t>Promover a mobilidade internacional como parte integrante da carreira de profissionais de PD&amp;I;;Realizar concursos de invenções e regulamentar o investimento de capital semente estatal como forma de apoio ao empreendedorismo inovador de alto impacto;;Alinhar as políticas públicas de educação com as áreas estratégicas e os desafios estaduais e nacionais de CT&amp;I;;Ampliar, diversificar e consolidar a capacidade de pesquisa básica no Estado;;Formar recursos humanos nas áreas de ciência, pesquisa, tecnologia e inovação, inclusive por meio de apoio às atividades de extensão.</t>
  </si>
  <si>
    <t>- Criar uma linha específica de financiamento e de capacitação de tecnologias sociais a partir das humanidades.</t>
  </si>
  <si>
    <t>- Democratizar o acesso aos ambientes inovadores; 
- Dar transparência ao processo de idealização, desenvolvimento e uso das novas tecnologias.</t>
  </si>
  <si>
    <t>- Desenvolver tecnologias locais que atendam as demandas sociais de cada bairro ou cidade; ;- Garantir a presença de mulheres, negros e outras minorias no processo de inovação.</t>
  </si>
  <si>
    <t>Contribuir para promoção, participação e apropriação do conhecimento científico, tecnológico e inovador pela população em geral;;Apoiar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escolar;;Promover a interação entre a ciência, a cultura e a arte, com valorização dos aspectos humanísticos e da história da ciência;;Respeitar e valorizar os conhecimentos populares e tradicionais em as relações com CT&amp;I;</t>
  </si>
  <si>
    <t>- Popularizar a imagem da ciência e da tecnologia demonstrando seu papel vital em nosso dia-a-dia; ;- Valorizar os cientistas e demais profissionais da ciência e da tecnologia, tornando um espaço atrativo financeiramente para captar novos atores.</t>
  </si>
  <si>
    <t>Estimular a constituição, a expansão e a internacionalização de redes temáticas e interdisciplinares de pesquisa;;Induzir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internacionais;;Possibilitar gestores e pesquisadores vivenciar novas experiências de interação e desenvolvimento, apropriando-se de visões mais amplas e sem fronteiras, para melhores tomadas de decisão em investimentos futuros em suas organizações;;Incentivar a mobilidade de pesquisadores, colaboração física e virtual entre instituições paranaenses e internacionais, participação em organizações internacionais de pesquisa, desenvolvimento e inovação;</t>
  </si>
  <si>
    <t>- Propor que as empresas também invistam em pesquisa e inovação ofertando, inclusive, recursos para os pesquisadores.</t>
  </si>
  <si>
    <t>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laboratórios;;Constituir fóruns de integração de políticas de CT&amp;I com os diversos agentes e atores;</t>
  </si>
  <si>
    <t>- Fazer com que as empresas invistam nas Universidades estaduais invertendo a lógica de que necessariamente o Estado financie e estimule a inovação.</t>
  </si>
  <si>
    <t>- Desenvolver uma abordagem crítica sobre a inovação, incluindo, necessariamente questões filosóficas, éticas e morais.</t>
  </si>
  <si>
    <t>Criar programas para apoiar a transformação de ideias em projetos bem sucedidos e sustentáveis;;Apoiar ao avanço tecnológico e às inovações nas empresas e outras organizações públicas e privadas no Estado do Paraná;;Capacitação de recursos humanos para a inovação;;Patrocinar políticas públicas que favorecem empreendimentos inovadores que gerem soluções para problemas ambientais;;Criar programas de empreendedorismo inovador que diminuam as brechas sociais, territoriais e de gênero.</t>
  </si>
  <si>
    <t>-Ampliar a visão de inovação, incluindo questões filosóficas sobre os rumos do desenvolvimento científico e tecnológico.</t>
  </si>
  <si>
    <t>322</t>
  </si>
  <si>
    <t>Adriano de Oliveira Torres Carrasco</t>
  </si>
  <si>
    <t>adriano.carrasco@gmail.com</t>
  </si>
  <si>
    <t>020.075.229-42</t>
  </si>
  <si>
    <t>Alterar o formato de fomento da Fundação Araucária, se aproximando ao máximo da FAPESP, tanto no que se refere à solicitação de fomento, quanto na utilização de recursos.</t>
  </si>
  <si>
    <t>Conceder de subvenção financeira a projetos de PD&amp;I;;Desenvolver aptidões individuais para o empreendedorismo de alta densidade tecnológica nos estudantes das universidades públicas, desde a graduação;;Promover políticas setoriais de PD&amp;I por meio de ações orientadas para objetivos estratégicos;;Tratar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</si>
  <si>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Desenvolver, implementar e manter um sistema de informações, comunicação e disseminação do conhecimento em ciência, tecnologia e inovação;;Garantir a ampliação, regularidade e perenidade dos financiamentos e investimentos em CT&amp;I;;Qualificar de maneira continuada e valorizar os profissionais dedicados à gestão do Sistema Paranaense de CT&amp;I, inclusive os que atuam nos Núcleos de Inovação Tecnológica das ICTs públicas;;Definir estratégias para estímulo da constituição, expansão e internacionalização de redes temáticas de pesquisa com trilhas para sua destinação econômica;;Conectar pesquisadores, linhas de pesquisa, empresas, necessidades públicas e privadas no desenho de soluções inovadoras;</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</si>
  <si>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PD&amp;I;;Incentivar a participação em eventos de outros Estados e países para conhecimento de iniciativas e ações que podem ser replicadas;;Inserir a educação básica no Sistema Estadual de CT&amp;I e considerar seus atores como operadores de CT&amp;I;;Formar recursos humanos nas áreas de ciência, pesquisa, tecnologia e inovação, inclusive por meio de apoio às atividades de extensão.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</si>
  <si>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universidades;;Financiar feiras de ciências nas escolas;;Desenvolver ações de comunicação pública da ciência e tecnologia com processos multimidiáticos e dialógicos com a população, incluindo audiências para além do público escolar;;Apoiar o fortalecimento de meios de comunicação pública da ciência como portais, canais de vídeos, sites, jornais e projetos desenvolvidos no âmbito das ICTs.</t>
  </si>
  <si>
    <t>Criação de novos modelos de interação internacional;;Apoiar de todas as formas admitidas a participação de pesquisadores paranaenses em redes de pesquisa internacionais;;Apoiar a produção científica paranaense indexada em publicações internacionais;;Atrair pesquisadores estrangeiros com programas de desenvolvimento conjunto;;Criar programa de bolsas de estudo no exterior para alunos e professores paranaenses;</t>
  </si>
  <si>
    <t>Estimular a cultura empreendedora, em especial entre os jovens;;Capacitação de recursos humanos para a inovação;;Desenvolver programas de fomento à inovação e ao empreendedorismo com foco na redução das desigualdades regionais e respeitadas as vocações das regiões paranaenses;;Criar programas de empreendedorismo inovador que diminuam as brechas sociais, territoriais e de gênero.</t>
  </si>
  <si>
    <t>Estimular a inserção de pesquisadores em empresas privadas, através de programas de concessão de bolsas;;Qualificar profissionais especializados para atuarem na área de execução de projetos de inovação no ambiente empresarial;;Utilizar a encomenda tecnológica como mecanismo de resolução de desafios da administração pública;;Lançar prêmios tecnológicos para empresas sediadas no Estado;;Prever investimentos em pesquisa, desenvolvimento e inovação em contratos de concessão de serviços públicos e regulações setoriais.</t>
  </si>
  <si>
    <t>Valorizar os pesquisadores da IES por meio de fomento e valorização profissional.</t>
  </si>
  <si>
    <t>Marcia Sabina Rosa</t>
  </si>
  <si>
    <t>marciasabina@hotmail.com</t>
  </si>
  <si>
    <t>016.561.589-30</t>
  </si>
  <si>
    <t>Incentivar as pesquisas cujo o foco seja os anseios da comunidade escolar em parceria com as universidades sem a intervenção das empresas privadas</t>
  </si>
  <si>
    <t>Promover políticas setoriais de PD&amp;I por meio de ações orientadas para objetivos estratégicos;;Tratar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t>
  </si>
  <si>
    <t>Incentivo as empresas dos bairros, que favoreçam o crescimento local. Incentivo às universidades para que estejam equipadas de CT&amp;I e seu quadro de funcionários sejam preparados para esse uso.</t>
  </si>
  <si>
    <t>Desenvolver, implementar e manter um sistema de informações, comunicação e disseminação do conhecimento em ciência, tecnologia e inovação;;Garantir a ampliação, regularidade e perenidade dos financiamentos e investimentos em CT&amp;I;;Utilizar as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públicas;;Estimular a implantação de laboratórios multiusuários;;Desenvolver o sistema de parques tecnológicos e ambientes de inovação do Estado;</t>
  </si>
  <si>
    <t>Parceria das instituições públicas de Ensino Superior para a melhoria das redes públicas de ensino</t>
  </si>
  <si>
    <t>Melhora na remuneração dos professores universitários com o pagamento em dia do déficit inflacionário</t>
  </si>
  <si>
    <t>Promover a mobilidade internacional como parte integrante da carreira de profissionais de PD&amp;I;;Incentivar a participação em eventos de outros Estados e países para conhecimento de iniciativas e ações que podem ser replicadas;</t>
  </si>
  <si>
    <t>Constituir a competência de gestão de projetos de CT&amp;I no âmbito do funcionalismo público estadual e empresas ou PJ dos bairros;Alinhar as políticas públicas de educação com as áreas estratégicas e os desafios estaduais e nacionais de CT&amp;I de modo que priorize e valorize o sistema público de ensino em seus níveis educacionais</t>
  </si>
  <si>
    <t>Que o estado desenvolva tecnologias de aplicação de caráter público e que sejam revertidos a população por meio do oferecimento de serviços de qualidade gratuitos ou a baixo custo a todes (sem restrições de renda)</t>
  </si>
  <si>
    <t>Desenvolver mecanismos de compras públicas, encomendas tecnológicas, concursos de CT&amp;I, para que sejam aplicados nas comunidades de baixa renda</t>
  </si>
  <si>
    <t>Desenvolvimento do Estado junto as Instituições Públicas de Ensino Superior de CT&amp;I para as comunidades carentes e espaços públicos (praças, ruas, bairros)</t>
  </si>
  <si>
    <t>Contribuir para promoção, participação e apropriação do conhecimento científico, tecnológico e inovador pela população em geral;;Ampliar as oportunidades de inclusão social das parcelas mais vulneráveis da população paranaense por meio da CT&amp;I;</t>
  </si>
  <si>
    <t>Promover a melhoria e a atualização das práticas de divulgação de CT&amp;I, afim de contribuir por meio da educação formal de nivel técnico, tecnológico e graduação plena com o ensino de ciências;</t>
  </si>
  <si>
    <t>Estimular a constituição, a expansão e a internacionalização de redes temáticas e interdisciplinares de pesquisa;;Fomentar, manter e investir em equipamentos e infraestruturas necessários para liderar avanços científicos e tecnológicos de ponta;;Apoiar de todas as formas admitidas a participação de pesquisadores paranaenses em redes de pesquisa internacionais;;Apoiar a produção científica paranaense indexada em publicações internacionais;;Criar programa de bolsas de estudo no exterior para alunos e professores paranaenses;</t>
  </si>
  <si>
    <t>Ampliar e fortalecer a internacionalização no ensino e pesquisa em CT&amp;I da rede pública de ensino;;Induzir e fomentar a institucionalização e a consolidação de uma Cultura de Internacionalização no Sistema Estadual de Ensino Superior público;Apoiar a internacionalização de instituições públicas paranaenses que atuam na área de CT&amp;I;</t>
  </si>
  <si>
    <t>As empresas privadas devem ser parceiras das instituições privadas de ensino e o Estado deve ser parceiro das instituições públicas de ensino. Assim essa tríplice hélice se alicerça no estado.</t>
  </si>
  <si>
    <t>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atores;;Aperfeiçoar as práticas relativas à proteção da propriedade intelectual, sua divulgação e conexão com o setor produtivo;;Capacitar professores e pós-graduandos em temas de propriedade intelectual, transferência de tecnologia, parcerias para desenvolvimento de produtos ou processos inovadores, empreendedorismo inovador com base científica;</t>
  </si>
  <si>
    <t>Tornar as universidades públicas paranaenses motores vitais da inovação;;Ofertar programas de licença para estudantes e professores das universidades estaduais paranaenses em empresas públicas ou privadas do Brasil e no exterior;</t>
  </si>
  <si>
    <t>Esse eixo é quando o Estado deixa que a população faça por si só, nas suas condições aquilo que o Estado não está ofertando a população. O empreendedorismo deveria ser um vocabulário das empresas privadas e não do Estado. O Estado deve ampliar seus espaços para que a população possa ter emprego (por meio de concursos) e pesquisa atreladas as suas funções.</t>
  </si>
  <si>
    <t>Financiar incubadoras e aceleradoras em empresas públicas com base tecnológica;;Patrocinar políticas de Estado que favorecem empreendimentos inovadores que gerem soluções para problemas das comunidades com relação ao emprego, a melhoria da educação pública paranaense</t>
  </si>
  <si>
    <t>Apoio financeiro do Estado as empresa estatais</t>
  </si>
  <si>
    <t>Qualificar profissionais especializados para atuarem na área de execução de projetos de inovação no ambiente das instituições públicas do estado;</t>
  </si>
  <si>
    <t>Aumentar o número de funcionários públicos e que esses sejam capacitados pelo estado para melhor utilização dos aparelhos tecnológicos;</t>
  </si>
  <si>
    <t>Aumentar o quadro de funcionários públicos para que os serviços públicos visem o menor tempo para o atendimento e a melhoria da qualidade de vida dos cidadãos;</t>
  </si>
  <si>
    <t>O maior desafio é os governos estaduais entenderem que o dinheiro público deve ser revertido por meio de serviços públicos gratuitos de qualidade para toda a população. Todos pagamos impostos e o melhor gerenciamento desses recursos para benefícios de todos deve ser prioridade. Inclui nesse gerenciamento a contratação por meio de concursos públicos de efetivos e que esses sejam capacitados e seus cargos alinhados as CT&amp;I e com pesquisas.</t>
  </si>
  <si>
    <t>Paula Grechinski</t>
  </si>
  <si>
    <t>Chefe de Gabinete</t>
  </si>
  <si>
    <t>chefiadegabinete@seti.pr.gov.br</t>
  </si>
  <si>
    <t>042.037.309-88</t>
  </si>
  <si>
    <t>Incluir em todos os editais, um item que vincule ou demonstre o alinhamento da proposta/projeto a algum ODS.</t>
  </si>
  <si>
    <t>Apoiar a cooperação entre empresas, governo e instituições de ciência e tecnologia, em caráter regional, nacional e internacional;;Apoiar as atividades de PD&amp;I e a inserção de pesquisadores nas empresas e no governo;;Alinhar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Estado;;Criar um sistema digital que conecte recursos humanos, capacidade instalada, especialidades dos pesquisadores e Institutos de Pesquisas e Inovação às demandas sociais e de mercado;</t>
  </si>
  <si>
    <t>Melhorar estratégias de divulgação e comunicação das ações.</t>
  </si>
  <si>
    <t>Desenvolver, implementar e manter um sistema de informações, comunicação e disseminação do conhecimento em ciência, tecnologia e inovação;;Qualificar de maneira continuada e valorizar os profissionais dedicados à gestão do Sistema Paranaense de CT&amp;I, inclusive os que atuam nos Núcleos de Inovação Tecnológica das ICTs públicas;;Definir estratégias para estímulo da constituição, expansão e internacionalização de redes temáticas de pesquisa com trilhas para sua destinação econômica;;Ampliar a articulação e a cooperação institucional, nacional e internacional em matéria de CT&amp;I;;Implementar e fortalecer os Centros de Excelência em áreas estratégicas para o Estado.</t>
  </si>
  <si>
    <t>Promoção de eventos, reuniões, encontros.</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</si>
  <si>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replicadas;;Formar recursos humanos nas áreas de ciência, pesquisa, tecnologia e inovação, inclusive por meio de apoio às atividades de extensão.</t>
  </si>
  <si>
    <t>Atualizar/modernizar as infraestruturas existentes</t>
  </si>
  <si>
    <t>Divulgação em mídias</t>
  </si>
  <si>
    <t>Que sejam realizadas missões internacionais com resultados reais e práticos</t>
  </si>
  <si>
    <t>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internacional;;Incentivar a aproximação do Sistema Estadual de CT&amp;I de sistemas internacionais de CT&amp;I;;Criação de novos modelos de interação internacional;;Possibilitar gestores e pesquisadores vivenciar novas experiências de interação e desenvolvimento, apropriando-se de visões mais amplas e sem fronteiras, para melhores tomadas de decisão em investimentos futuros em suas organizações;</t>
  </si>
  <si>
    <t>Divulgação da Ageuni</t>
  </si>
  <si>
    <t>Cursos e editais abertos à comunidade</t>
  </si>
  <si>
    <t>Estimular a cultura empreendedora, em especial entre os jovens;;Apoiar ao avanço tecnológico e às inovações nas empresas e outras organizações públicas e privadas no Estado do Paraná;;Desenvolver programas de fomento à inovação e ao empreendedorismo com foco na redução das desigualdades regionais e respeitadas as vocações das regiões paranaenses;;Financiar incubadoras e aceleradoras em empresas com base tecnológica;;Fomentar o capital empreendedor em projetos de CT&amp;I no Paraná;</t>
  </si>
  <si>
    <t>Parcerias com ganhos para ambos (Estado e empresa)</t>
  </si>
  <si>
    <t>Conceder benefícios financeiros para iniciativas de inovação nas empresas, reembolsáveis e não reembolsáveis;;Estimular a inserção de pesquisadores em empresas privadas, através de programas de concessão de bolsas;;Promover ações de Apoio Direto à Inovação destinadas ao atendimento de prioridades estaduais de interesse estratégico;;Lançar prêmios tecnológicos para empresas sediadas no Estado;;Prever investimentos em pesquisa, desenvolvimento e inovação em contratos de concessão de serviços públicos e regulações setoriais.</t>
  </si>
  <si>
    <t>Investimento em sistemas e programação</t>
  </si>
  <si>
    <t>Organização/cadastramento de empresas interessadas</t>
  </si>
  <si>
    <t>Inserção de programas/projetos de inovação nas escolas</t>
  </si>
  <si>
    <t>Investimento - Priorização - Divulgação</t>
  </si>
  <si>
    <t>Ana Carolina Lopes</t>
  </si>
  <si>
    <t>Gerente de Estratégia</t>
  </si>
  <si>
    <t>ana.lopes@ibmp.org.br</t>
  </si>
  <si>
    <t>028.237.029-38</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</si>
  <si>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internacional;;Promover políticas setoriais de PD&amp;I por meio de ações orientadas para objetivos estratégicos;;Realizar uma gestão da CT&amp;I orientada à avaliação de resultados;</t>
  </si>
  <si>
    <t>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Inovação&lt;/a&gt;;;Harmonizar as práticas e a legislação relativas à CT&amp;I;;Desenvolver o sistema de parques tecnológicos e ambientes de inovação do Estado;;Implementar e fortalecer os Centros de Excelência em áreas estratégicas para o Estado.</t>
  </si>
  <si>
    <t>Fortalecer a cooperação com órgãos e entidades públicos e com entidades privadas, inclusive para o compartilhamento de recursos humanos especializados e a capacidade instalada, para a execução de projetos de PD&amp;I;;Incentivar a participação em eventos de outros Estados e países para conhecimento de iniciativas e ações que podem ser replicadas;;Alinhar as políticas públicas de educação com as áreas estratégicas e os desafios estaduais e nacionais de CT&amp;I;;Inserir a educação básica no Sistema Estadual de CT&amp;I e considerar seus atores como operadores de CT&amp;I;</t>
  </si>
  <si>
    <t>Promover a sinergia territorial das ICTs com agentes privados e da sociedade civil para aprofundar a colaboração e coesão das ações em CT&amp;I em áreas estratégicas;;Virtualização da infraestrutura de CT&amp;I;;Construir programas e ações setoriais de digitalização adequados às características específicas no domínio da agropecuária, indústria, turismo e do comércio, tendo em conta a sustentabilidade ambiental.</t>
  </si>
  <si>
    <t>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afins;;Trazer para o Estado mostras itinerantes com assuntos pertinentes à popularização da CT&amp;I;;Estimular a participação de jovens, em especial meninas, em atividades de CT&amp;I;</t>
  </si>
  <si>
    <t>Fomentar à cooperação entre empresas, governo e instituições de ciência e tecnologia, em caráter regional, nacional e internacional;;Gerar novos modelos de gestão, de ensino, de pesquisa, de inovação e de cooperação e interação que projetem e executem ações de internacionalização;;Incentivar a aproximação do Sistema Estadual de CT&amp;I de sistemas internacionais de CT&amp;I;;Ampliação da cooperação internacional com ênfase nas áreas estratégicas para o desenvolvimento do Estado do Paraná.</t>
  </si>
  <si>
    <t>Fomentar o relacionamento entre pesquisadores de universidades e ICTs do Estado com empresas através de projetos e programas para solução de problemas, transferência de tecnologia, compartilhamento de recursos humanos e de laboratórios;;Constituir fóruns de integração de políticas de CT&amp;I com os diversos agentes e atores;;Estruturar os Núcleos de Inovação Tecnológica/Agências de Inovação das IEES para atenderem as atribuições da</t>
  </si>
  <si>
    <t>Conceder benefícios financeiros para iniciativas de inovação nas empresas, reembolsáveis e não reembolsáveis;;Elaborar programas de transformação digital para empresas;;Promover ações de Apoio Direto à Inovação destinadas ao atendimento de prioridades estaduais de interesse estratégico;;Utilizar a encomenda tecnológica como mecanismo de resolução de desafios da administração pública;</t>
  </si>
  <si>
    <t>Revisar processos de trabalho no âmbito da administração direta e indireta do Estado visando à simplificação e desburocratização da ação pública;;Digitalizar serviços públicos visando o menor tempo para o atendimento e a melhoria da qualidade de vida dos cidadãos;</t>
  </si>
  <si>
    <t>wesley dias tamagi</t>
  </si>
  <si>
    <t>professor</t>
  </si>
  <si>
    <t>wesley.tamagi@escola.pr.gov.br</t>
  </si>
  <si>
    <t>043.612.689-32</t>
  </si>
  <si>
    <t>Inserir a educação básica no Sistema Estadual de CT&amp;I e considerar seus atores como operadores de CT&amp;I;;Formar recursos humanos nas áreas de ciência, pesquisa, tecnologia e inovação, inclusive por meio de apoio às atividades de extensão.</t>
  </si>
  <si>
    <t>Ampliar a carga das disciplinas de humanas pois as mesmas são habilidades necessárias segundo diversos relatórios.</t>
  </si>
  <si>
    <t>Jo Klanovicz</t>
  </si>
  <si>
    <t>klanov@gmail.com</t>
  </si>
  <si>
    <t>001.084.379-57</t>
  </si>
  <si>
    <t>Ampliar o financiamento de iniciação científica, de consolidação de laboratórios e grupos de pesquisa, bem como de mobilidade de pesquisadores/as.</t>
  </si>
  <si>
    <t>Desenvolver nas escolas aptidões individuais para o empreendedorismo e para a pesquisa científica;;Alinhar as instituições de PD&amp;I com a Política Estadual de CT&amp;I por intermédio de apoio de pesquisas orientadas à missão;;Realizar uma gestão da CT&amp;I orientada à avaliação de resultados;;Tratar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</si>
  <si>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Desenvolver, implementar e manter um sistema de informações, comunicação e disseminação do conhecimento em ciência, tecnologia e inovação;;Garantir a ampliação, regularidade e perenidade dos financiamentos e investimentos em CT&amp;I;;Conectar pesquisadores, linhas de pesquisa, empresas, necessidades públicas e privadas no desenho de soluções inovadoras;;Desenvolver o sistema de parques tecnológicos e ambientes de inovação do Estado;;Promover a implementação do Marco Legal de CT&amp;I;</t>
  </si>
  <si>
    <t>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universidades;;Desenvolver metodologias de ensino não formais;;Apoiar o fortalecimento de espaços de divulgação científica e de inovação como centros e museus de ciências, de inovação, planetários, herbários e afins;;Estimular a realização de atividades de popularização e divulgação da CT&amp;I em ações de inclusão social para fins de redução das desigualdades;</t>
  </si>
  <si>
    <t>Ampliar e fortalecer a internacionalização no ensino e pesquisa em CT&amp;I;;Estimular a constituição, a expansão e a internacionalização de redes temáticas e interdisciplinares de pesquisa;;Induzir e fomentar a institucionalização e a consolidação de uma Cultura de Internacionalização no Sistema Estadual de Ensino Superior;;Incentivar a aproximação do Sistema Estadual de CT&amp;I de sistemas internacionais de CT&amp;I;;Incentivar a mobilidade de pesquisadores, colaboração física e virtual entre instituições paranaenses e internacionais, participação em organizações internacionais de pesquisa, desenvolvimento e inovação;</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</si>
  <si>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t>
  </si>
  <si>
    <t>Felipe Barradas Correia Castro Bastos</t>
  </si>
  <si>
    <t>Pesquisador Pós-Doutorado Júnior</t>
  </si>
  <si>
    <t>felipebccbastos@gmail.com</t>
  </si>
  <si>
    <t>077.648.319-64</t>
  </si>
  <si>
    <t>Aumentar a oferta de financiamento para pesquisas voltadas à compreensão e desenvolvimento da agricultura familiar no Estado</t>
  </si>
  <si>
    <t>Conceder de subvenção financeira a projetos de PD&amp;I;;Apoiar a cooperação entre empresas, governo e instituições de ciência e tecnologia, em caráter regional, nacional e internacional;;Desenvolver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</si>
  <si>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Proporcionar a criação de cursos de pós-graduação stricto sensu e oferta de subsídios financeiros para pesquisa em áreas estratégicas</t>
  </si>
  <si>
    <t>Garantir a ampliação, regularidade e perenidade dos financiamentos e investimentos em CT&amp;I;;Utilizar as compras públicas como indutoras de inovação, a partir da capacitação dos agentes públicos no Marco Legal de Ciência, Tecnologia e Inovação;;Estimular a implantação de laboratórios multiusuários;;Definir estratégias para estímulo da constituição, expansão e internacionalização de redes temáticas de pesquisa com trilhas para sua destinação econômica;</t>
  </si>
  <si>
    <t>Firmar parcerias entre as agências de fomento paranaenses com agências congêneres internacionais.</t>
  </si>
  <si>
    <t>Estimular a constituição, a expansão e a internacionalização de redes temáticas e interdisciplinares de pesquisa;;Induzir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internacionais;;Fomentar a utilização de práticas educacionais que estimulem a cultura da internacionalização do conhecimento, incorporando técnicas e práticas de excelência em todos os níveis de educação;;Apoiar a internacionalização de instituições públicas e privadas paranaenses que atuam na área de CT&amp;I;</t>
  </si>
  <si>
    <t>CLAUDIO NOGAS</t>
  </si>
  <si>
    <t>claudio.nogas@aunespar.edu.br</t>
  </si>
  <si>
    <t>470.353.669-20</t>
  </si>
  <si>
    <t>Fortalecimento de políticas/pesquisas relacionadas a Inclusão Social, Erradicação da Fome, Incentivo a Lei de Proteção Ambiental ( revisão do ICMS VERDE), Governança Corporativa ( Compliance, Controladoria, Contabilidade e ESG, Finanças, ESG), uma nova visão da Contabilidade Pública voltada ao ESG.</t>
  </si>
  <si>
    <t>Conceder de subvenção financeira a projetos de PD&amp;I;;Desenvolver aptidões individuais para o empreendedorismo de alta densidade tecnológica nos estudantes das universidades públicas, desde a graduação;;Impulsionar a inovação disruptiva;;Tratar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</si>
  <si>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Incentivo a temática ESG, em especial a Governança Corporativa</t>
  </si>
  <si>
    <t>Creio que o mapeamento da economia local/região, seus pontos positivos e negativos, e por meio desse levantamento, o direcionamento de CT&amp;I, alinhado aos 17 ODS.</t>
  </si>
  <si>
    <t>Fortalecer a cooperação com órgãos e entidades públicos e com entidade privadas, inclusive para o compartilhamento de recursos humanos especializados e capacidade instalada, para execução de projetos de PD&amp;I;;Qualificar de maneira continuada e valorizar os profissionais dedicados à gestão do Sistema Paranaense de CT&amp;I, inclusive os que atuam nos Núcleos de Inovação Tecnológica das ICTs públicas;;Estimular a implantação de laboratórios multiusuários;;Criar incentivos econômicos, financeiros, fiscais e outros para a inclusão de empresas em ambientes promotores de inovação;;Facilitar a transferência de conhecimento por meio de ações que eliminem as barreiras existentes entre os diferentes atores nas esferas pública e privada, com consequente ampliação da divulgação e comunicação da PD&amp;I junto à sociedade;</t>
  </si>
  <si>
    <t>Creio que a implementação e implantação da cultura da articulação entre os diversos atores, sem a questão de cargos, como forma de buscar a diminuição da atuação dos feudos.</t>
  </si>
  <si>
    <t>Investimento maciço na formação contínua do agente público, e que esse sinta-se pertencente no desenvolvimento de projetos.</t>
  </si>
  <si>
    <t>Promover a mobilidade internacional como parte integrante da carreira de profissionais de PD&amp;I;;Constituir a competência de gestão de projetos de CT&amp;I no âmbito do funcionalismo público estadual, nas empresas, agências de fomento e fundações de amparo;;Formar recursos humanos nas áreas de ciência, pesquisa, tecnologia e inovação, inclusive por meio de apoio às atividades de extensão.</t>
  </si>
  <si>
    <t>Incentivo ao agente público na inserção de projetos, sem a questão de direcionamento, e sim engajamento.</t>
  </si>
  <si>
    <t>Busca incessante por parcerias não apenas dentro do próprio Governo, mas e principalmente com a Sociedade Legalmente Organizada.</t>
  </si>
  <si>
    <t>Que as capacitações sejam direcionadas para o público em geral.</t>
  </si>
  <si>
    <t>Desmestificar junto à Sociedade, independentemente de idade, por meio de capacitações com conteúdo básico sobre a tecnologia, muito mais de forma lúdica.</t>
  </si>
  <si>
    <t>Contribuir para promoção, participação e apropriação do conhecimento científico, tecnológico e inovador pela população em geral;;Ampliar as oportunidades de inclusão social das parcelas mais vulneráveis da população paranaense por meio da CT&amp;I;;Promover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t>
  </si>
  <si>
    <t>Alinhar o cronograma de Feiras dos 399 municípios, com a presença de Feiras , com objetivos variados.</t>
  </si>
  <si>
    <t>Participação em Feiras Internacionais dos mais diversos tipos.</t>
  </si>
  <si>
    <t>Estimular a constituição, a expansão e a internacionalização de redes temáticas e interdisciplinares de pesquisa;;Induzir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educação;;Criação de novos modelos de interação internacional;;Apoiar de todas as formas admitidas a participação de pesquisadores paranaenses em redes de pesquisa internacionais;</t>
  </si>
  <si>
    <t>Buscar a vinda de pesquisadores internacionais, de diversos países, culturas, e criar a passagem itinerante pelos órgãos de Governo, Universidades.</t>
  </si>
  <si>
    <t>A aproximação e incentivo às empresas em investimentos em P&amp;D, pode se dar por meio da diminuição do recolhimento de tributos, em especial, impostos.</t>
  </si>
  <si>
    <t>Tornar as universidades paranaenses motores vitais da inovação;;Ofertar programas de licença empreendedora para estudantes e professores das universidades estaduais paranaenses;;Criar incentivos para que as IEES se integrem e executem programas, projetos e ações voltadas para a população com vistas a emancipação social e a integração regional solidária em articulação com a formação científica e pedagógica de seus estudantes;;Aperfeiçoar as práticas relativas à proteção da propriedade intelectual, sua divulgação e conexão com o setor produtivo;;Regulamentar licenças de pesquisadores públicos e docentes das universidades estaduais para constituir empresa ou colaborar com empresa cujos objetivos envolvam a aplicação de inovação;</t>
  </si>
  <si>
    <t>Incentivo a participação da Sociedade nas Universidades.</t>
  </si>
  <si>
    <t>Criar programas para apoiar a transformação de ideias em projetos bem sucedidos e sustentáveis;;Conceder de subvenção financeira a projetos de PD&amp;I;;Estimular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paranaenses;;Expandir o empreendedorismo social de base inovadora, apoiando processos que gerem a inclusão de jovens, mulheres, negros, indígenas e LGBT+ no mercado no desenvolvimento de suas potencialidades;</t>
  </si>
  <si>
    <t>Estimular a cultura empreendedora entre todas as faixas de idade.</t>
  </si>
  <si>
    <t>Criação de linhas de créditos com juros subsidiados direcionadas às empresas.</t>
  </si>
  <si>
    <t>Criar mecanismos de bolsas com valor financeiro condizente ao mercado, como forma, de motivar os pesquisadores.</t>
  </si>
  <si>
    <t>Investimento contínuo em novas tecnologias.</t>
  </si>
  <si>
    <t>Mesmo que o foco seja a transformação digital, não deixar de valorizar o Ser Humano.</t>
  </si>
  <si>
    <t xml:space="preserve">É imprescindível que o governo fomente a nacionalização ou internacionalização das empresas paranaenses, não somente por meio de Feira de Negócios, mas também, incentivos financeiros e fiscais.
</t>
  </si>
  <si>
    <t>O intuito não pode ser apenas a internacionalização, mas e principalmente a nacionalização das empresas paranaenses.</t>
  </si>
  <si>
    <t>Aproximação com os Orgãos de Classe, como forma de divulgar e incentivar a cultura da inovação, em todas as áreas de atuação.</t>
  </si>
  <si>
    <t>Promover capacitações para todas as áreas, com o objetivo à cultura da inovação.</t>
  </si>
  <si>
    <t>Disseminação acelerada da informação, com o intuito não apenas de formação do servidor público com conteúdo, mas e principalmente da compra da ideia, do engajamento do projeto, bem como, campanhas informacionais convidando a participação da Sociedade Paranaense.</t>
  </si>
  <si>
    <t>Ana Paula Paula Trevisani</t>
  </si>
  <si>
    <t>anapaula.trevisani@unespar.edu.br</t>
  </si>
  <si>
    <t>020.083.699-43</t>
  </si>
  <si>
    <t>Mapear o entrelaçamento entre setores socioeconômicos do estado e seu vínculo com o sistema educacional público nas microregiões.
Analisar tais vínculos - são fortes e efetivos? São fracos em que aspectos?</t>
  </si>
  <si>
    <t>Construir concepção de "Inovação", pautada em estudo exaustivo acerca do tema e sustentando o entendimento que mais se adeque às necessidades e problemáticas no estado, bem como ao que se almeja alcançar em termos de desenvolvimeto sustentável.;Promover a renovação do sistema educacional público, entrelaçado a setores de desenvolvimento (social, cultural, econômico, entre outros) do estado.;Fomentar expressão de ações e ideais de inovação social sustentável, em formato de concursos microregionais, que movimentem e estimulem o envolvimento da população em trabalhos cooperativos entre profissionais de diversos setores sociais..</t>
  </si>
  <si>
    <t xml:space="preserve">Renovação do sistema de educação pública, visando a integralidade na formação e em parceria com (micro e pequenas) empresas que privilegiem o desenvolvimento (endógeno) sustentável.
</t>
  </si>
  <si>
    <t>Marcos Henrique Camargo Rodrigues</t>
  </si>
  <si>
    <t>marcoshcamargo@yahoo.com.br</t>
  </si>
  <si>
    <t>607.297.087-72</t>
  </si>
  <si>
    <t>Consolidar o sistema de pesquisa científica e tecnológica nas áreas econômicas em que o Paraná já tem alguma base, sem desperdiçar recursos em áreas estranhas ao ambiente tecnológico do Estado.</t>
  </si>
  <si>
    <t>Apoiar a cooperação entre empresas, governo e instituições de ciência e tecnologia, em caráter regional, nacional e internacional;;Tratar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t>
  </si>
  <si>
    <t>Utilizar a base tecnológica do Estado para aperfeiçoar soluções para problemas e inovações para processos típicos da realidade paranaense.</t>
  </si>
  <si>
    <t>Introduzir a disciplina de empreendedorismo em todos os cursos universitários, com especificidades relativas à natureza do curso. Preparar o formando para utilizar seu curso para vários tipos de atividades empreendedoras, sugerindo novas alternativas e ações inovadoras.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</si>
  <si>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estudantes;;Estruturar os Núcleos de Inovação Tecnológica/Agências de Inovação das IEES para atenderem as atribuições da</t>
  </si>
  <si>
    <t>Incentivar fortemente ações inovadoras nas áreas econômicas em que o Paraná já tem base consolidada e não perder recursos com inovações sem tradição no Estado.</t>
  </si>
  <si>
    <t>Organizar uma estrutura universitária, científica e tecnológica para desenvolver e aperfeiçoar tecnologias, sistemas e processos que resolvam questões e melhorem condições sociais e da produção econômica típica do Estado. Escolher um número fixo de ações e investir fortemente nesses programas.</t>
  </si>
  <si>
    <t>Renato Yagi</t>
  </si>
  <si>
    <t>Profissional Pesquisador</t>
  </si>
  <si>
    <t>ryagi@idr.pr.gov.br</t>
  </si>
  <si>
    <t>269.389.208-26</t>
  </si>
  <si>
    <t>Desenvolver linhas de crédito voltadas ao avanço tecnológico e às inovações nas empresas e em outras organizações públicas e privadas no Estado do Paraná;;Conceder de subvenção financeira a projetos de PD&amp;I;;Apoiar a cooperação entre empresas, governo e instituições de ciência e tecnologia, em caráter regional, nacional e internacional;;Apoiar as atividades de PD&amp;I e a inserção de pesquisadores nas empresas e no governo;;Desenvolver aptidões individuais para o empreendedorismo de alta densidade tecnológica nos estudantes das universidades públicas, desde a graduação;</t>
  </si>
  <si>
    <t>Criar um conselho voltado para pesquisa em inovação e amparar fortemente projetos de pesquisa nesta modalidade</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</si>
  <si>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PD&amp;I;;Estimular a implantação de laboratórios multiusuários;;Criar incentivos econômicos, financeiros, fiscais e outros para a inclusão de empresas em ambientes promotores de inovação;;Conectar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inovação;;Apoiar as atividades de PD&amp;I e a inserção de pesquisadores nas empresas e no governo;;Ampliar a articulação e a cooperação institucional, nacional e internacional em matéria de CT&amp;I;;Implementar e fortalecer os Centros de Excelência em áreas estratégicas para o Estado.</t>
  </si>
  <si>
    <t>Contribuir para promoção, participação e apropriação do conhecimento científico, tecnológico e inovador pela população em geral;;Buscar parcerias internacionais para o desenvolvimento de atividades de CT&amp;I, troca de experiências e captação de recursos;</t>
  </si>
  <si>
    <t>Ampliar e fortalecer a internacionalização no ensino e pesquisa em CT&amp;I;;Apoiar a produção científica paranaense indexada em publicações internacionais;;Ampliação da cooperação internacional com ênfase nas áreas estratégicas para o desenvolvimento do Estado do Paraná.</t>
  </si>
  <si>
    <t>Fomentar o relacionamento entre pesquisadores de universidades e ICTs do Estado com empresas através de projetos e programas para solução de problemas, transferência de tecnologia, compartilhamento de recursos humanos e de laboratórios;;Regulamentar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t>
  </si>
  <si>
    <t>Conceder benefícios financeiros para iniciativas de inovação nas empresas, reembolsáveis e não reembolsáveis;;Estimular a inserção de pesquisadores em empresas privadas, através de programas de concessão de bolsas;;Prever investimentos em pesquisa, desenvolvimento e inovação em contratos de concessão de serviços públicos e regulações setoriais.</t>
  </si>
  <si>
    <t>O maior desafio é valorizar e motivar quem inova</t>
  </si>
  <si>
    <t>Sérgio José Alves</t>
  </si>
  <si>
    <t>Gerente inovação</t>
  </si>
  <si>
    <t>sjosea@gmail.com</t>
  </si>
  <si>
    <t>649.046.369-53</t>
  </si>
  <si>
    <t>Desburocratizar o estado, facilitar parcerias público-privadas, privatizar parcialmente as universidades públicas (acabar com o Tide)... parte do salário viria de parcerias</t>
  </si>
  <si>
    <t>Jamile Santinello</t>
  </si>
  <si>
    <t>jamilesantinello@gmail.com</t>
  </si>
  <si>
    <t>024.781.739-21</t>
  </si>
  <si>
    <t>Desenvolver, implementar e manter um sistema de informações, comunicação e disseminação do conhecimento em ciência, tecnologia e inovação;;Garantir a ampliação, regularidade e perenidade dos financiamentos e investimentos em CT&amp;I;;Qualificar de maneira continuada e valorizar os profissionais dedicados à gestão do Sistema Paranaense de CT&amp;I, inclusive os que atuam nos Núcleos de Inovação Tecnológica das ICTs públicas;;Estimular a implantação de laboratórios multiusuários;;Conectar pesquisadores, linhas de pesquisa, empresas, necessidades públicas e privadas no desenho de soluções inovadoras;</t>
  </si>
  <si>
    <t>Prover/ financiar recursos financeiros para implantação de laboratórios multiusuários para CT&amp;I em universidades</t>
  </si>
  <si>
    <t>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paranaenses;;Utilizar o poder de compra do Estado para fomentar o empreendedorismo inovador e a inovação;;Financiar incubadoras e aceleradoras em empresas com base tecnológica;;Estabelecer um conjunto de programas e ações escaláveis para adigitalização básica de MPMEs no Estado do Paraná;</t>
  </si>
  <si>
    <t>Constituir equipes provedoras que auxiliem diretamente ao produtores de ideias, desburocratizando-se as políticas públicas, bem como o acesso e disseminação da constituição sobre informação acerca da temática científica e desenvolvimento inclusivo e sustentável.</t>
  </si>
  <si>
    <t>Safira Pereira</t>
  </si>
  <si>
    <t>prinsaf17@gmail.com</t>
  </si>
  <si>
    <t>133.193.229-74</t>
  </si>
  <si>
    <t>Abrir novos concursos públicos e reajustar os salários dos professores.</t>
  </si>
  <si>
    <t>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internacionais;;Tornar comum a utilização da capacidade técnico-científica instalada para a solução de problemas do Estado e da sociedade;;Promover a simplificação de procedimentos para gestão de projetos de ciência, tecnologia e inovação.</t>
  </si>
  <si>
    <t>Conectar pesquisadores, linhas de pesquisa, empresas, necessidades públicas e privadas no desenho de soluções inovadoras;;Desenhar políticas públicas específicas para a atuação dos inventores independentes e a criação, absorção, difusão e transferência de tecnologia;</t>
  </si>
  <si>
    <t>Entender a proteção social e o investimento em políticas publicas sociais como forma de enfrentamento da crise econômica a longo prazo. Para além disso entender as emergentes crises climáticas como problemas sindemicos que precisam ser trabalhados no eixo preventivo e protetivo</t>
  </si>
  <si>
    <t>André Luís Andrade Menolli</t>
  </si>
  <si>
    <t>menolli@uenp.edu.br</t>
  </si>
  <si>
    <t>030.964.579-48</t>
  </si>
  <si>
    <t>Para pesquisa científica disruptivas, um fator primordial é que as IES tenham equipamentos e estrutura de ponta para que possam realizar pesquisas de alto nível, além de fomentar a integração com pesquisas em países que desenvolvam pesquisas de ponta e fomentar a integração com empresas privadas.</t>
  </si>
  <si>
    <t>Apoiar a cooperação entre empresas, governo e instituições de ciência e tecnologia, em caráter regional, nacional e internacional;;Apoiar as atividades de PD&amp;I e a inserção de pesquisadores nas empresas e no governo;;Atualizar a legislação para a garantia do compartilhamento de recursos humanos do Estado com empresas para realização de atividades de PD&amp;I;;Impulsionar a inovação disruptiva;;Tratar com prioridade a pesquisa científica básica e aplicada, tendo em vista o bem público e o progresso da ciência, da tecnologia e da inovação e o desenvolvimento econômico e social sustentável do Estado;</t>
  </si>
  <si>
    <t>Fomentar além da capacitação de mestrados e doutorandos, também os professores efetivos. Melhorara a estrutura de pesquisa das IES</t>
  </si>
  <si>
    <t>Garantir a ampliação, regularidade e perenidade dos financiamentos e investimentos em CT&amp;I;;Qualificar de maneira continuada e valorizar os profissionais dedicados à gestão do Sistema Paranaense de CT&amp;I, inclusive os que atuam nos Núcleos de Inovação Tecnológica das ICTs públicas;;Estimular a implantação de laboratórios multiusuários;;Conectar pesquisadores, linhas de pesquisa, empresas, necessidades públicas e privadas no desenho de soluções inovadoras;;Implementar e fortalecer os Centros de Excelência em áreas estratégicas para o Estado.</t>
  </si>
  <si>
    <t>Manejar novos instrumentos jurídicos de contratação contidos no Marco Legal de Ciência, Tecnologia e Inovação;;Promover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</si>
  <si>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universidades;;Apoiar ações para a formação de quadros para atuação em popularização e divulgação da CT&amp;I (técnico, gestão e pesquisa);;Estabelecer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t>
  </si>
  <si>
    <t>Ampliar e fortalecer a internacionalização no ensino e pesquisa em CT&amp;I;;Fomentar à cooperação entre empresas, governo e instituições de ciência e tecnologia, em caráter regional, nacional e internacional;;Incentivar a aproximação do Sistema Estadual de CT&amp;I de sistemas internacionais de CT&amp;I;;Apoiar a internacionalização de instituições públicas e privadas paranaenses que atuam na área de CT&amp;I;;Criar programa de bolsas de estudo no exterior para alunos e professores paranaenses;</t>
  </si>
  <si>
    <t>Estimular a cultura empreendedora, em especial entre os jovens;;Conceder de subvenção financeira a projetos de PD&amp;I;;Financiar incubadoras e aceleradoras em empresas com base tecnológica;;Fomentar o capital empreendedor em projetos de CT&amp;I no Paraná;</t>
  </si>
  <si>
    <t>fdas</t>
  </si>
  <si>
    <t>sdfaf</t>
  </si>
  <si>
    <t>asdfasf@gmail.com</t>
  </si>
  <si>
    <t>887.040.882-55</t>
  </si>
  <si>
    <t>Claudio Da Cunha</t>
  </si>
  <si>
    <t>dacunha@ufpr.br</t>
  </si>
  <si>
    <t>269.236.371-04</t>
  </si>
  <si>
    <t>Mais investimento em ciência básica, mesmo quando não gere de imediato um produto de valor econômico.</t>
  </si>
  <si>
    <t>Mais investimento em ciência Básica;Aumentar o valor e o número de bolsas de pós-graduação;Criar prêmios a pesquisas inovadoras avaliadas pelo seu impacto científico e tecnológico</t>
  </si>
  <si>
    <t>Desenvolver, implementar e manter um sistema de informações, comunicação e disseminação do conhecimento em ciência, tecnologia e inovação;;Garantir a ampliação, regularidade e perenidade dos financiamentos e investimentos em CT&amp;I;;Regulamentar as modalidades de fomento previstas na &lt;a href="https://www.legislacao.pr.gov.br/legislacao/pesquisarAto.do?action=exibir&amp;codAto=246931&amp;indice=1&amp;totalRegistros=1&amp;dt=4.3.2023.12.38.45.717" target="_blank"&gt;Lei de Inovação&lt;/a&gt;;;Estimular a implantação de laboratórios multiusuários;;Definir estratégias para estímulo da constituição, expansão e internacionalização de redes temáticas de pesquisa com trilhas para sua destinação econômica;;Conectar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inovação;;Desenhar políticas públicas específicas para a atuação dos inventores independentes e a criação, absorção, difusão e transferência de tecnologia;;Apoiar as atividades de PD&amp;I e a inserção de pesquisadores nas empresas e no governo;;Facilitar a transferência de conhecimento por meio de ações que eliminem as barreiras existentes entre os diferentes atores nas esferas pública e privada, com consequente ampliação da divulgação e comunicação da PD&amp;I junto à sociedade;;Desenvolver o sistema de parques tecnológicos e ambientes de inovação do Estado;;Ampliar a articulação e a cooperação institucional, nacional e internacional em matéria de CT&amp;I;;Promover a implementação do Marco Legal de CT&amp;I;;Implementar e fortalecer os Centros de Excelência em áreas estratégicas para o Estado.</t>
  </si>
  <si>
    <t>Promover a mobilidade internacional como parte integrante da carreira de profissionais de PD&amp;I;;Incentivar a participação em eventos de outros Estados e países para conhecimento de iniciativas e ações que podem ser replicadas;;Alinhar as políticas públicas de educação com as áreas estratégicas e os desafios estaduais e nacionais de CT&amp;I;;Promover a abordagem mais consistente dos conteúdos de ciências, tecnologia, engenharia e matemática na formação em todos os níveis;;Ampliar, diversificar e consolidar a capacidade de pesquisa básica no Estado;;Formar recursos humanos nas áreas de ciência, pesquisa, tecnologia e inovação, inclusive por meio de apoio às atividades de extensão.</t>
  </si>
  <si>
    <t>Estimular a constituição, a expansão e a internacionalização de redes temáticas e interdisciplinares de pesquisa;;Fomentar a visibilidade da pesquisa e da produção de conhecimento e de inovação de pesquisadores paranaenses, seja por meio de publicações em revistas de impacto internacional e (ou) por meio da projeção e impacto nos rankings internacionais;;Fomentar, manter e investir em equipamentos e infraestruturas necessários para liderar avanços científicos e tecnológicos de ponta;;Incentivar a mobilidade de pesquisadores, colaboração física e virtual entre instituições paranaenses e internacionais, participação em organizações internacionais de pesquisa, desenvolvimento e inovação;;Criar programa de bolsas de estudo no exterior para alunos e professores paranaenses;</t>
  </si>
  <si>
    <t>Estabelecer uma meta de certificação de pesquisadores e professores da rede pública no domínio da lingua ingleza; incluir no programa um sistema rigoroso de avaliação, a exemplo do Toefl;Criar cursos de capacitação em lingua estrangeira (inglês no caso de cientistas) com frequencia obrigatória dos professores e pesquisadores que não conseguirem a certificação;Nas universidades estaduais e federais do PR incluir disciplinas obrigatórias de capacitação plena na lingua ingleza para alunos.</t>
  </si>
  <si>
    <t>Investir na formação dos profissionais que já trabalham nas universidades estaduais e federais no Paraná; incluir consultores estrageiros que se destacam em suas áreas como membros de bancas de concurso; aumentar o número de professores concursados com dedicação exclusiva e com estabilidade nas universidades estaduais; evitar a precarização dos cursos universitários com a contratação de professores temporários; criar prêmios para a produção científica e tecnológica baseados na produção de artigos científicos (revistas de impacto, internacionalizacao, número de citações) e de patentes e parcerias com a indústria.</t>
  </si>
  <si>
    <t>Cristiane Mengue Feniman Moritz</t>
  </si>
  <si>
    <t>crisfeniman@yahoo.com.br</t>
  </si>
  <si>
    <t>035.072.409-12</t>
  </si>
  <si>
    <t>Implantação de laboratórios de pesquisa, com bolsas de pesquisadores doutores.
Articular para que grandes empresas relacionem as suas demandas (dores) e que sejam abertas rodas de conversa entre os pesquisadores interessados em parceria, mas de forma democrática dentro das universidades.</t>
  </si>
  <si>
    <t>Desenvolver linhas de crédito voltadas ao avanço tecnológico e às inovações nas empresas e em outras organizações públicas e privadas no Estado do Paraná;;Conceder de subvenção financeira a projetos de PD&amp;I;;Apoiar as atividades de PD&amp;I e a inserção de pesquisadores nas empresas e no governo;;Atualizar a legislação para a garantia do compartilhamento de recursos humanos do Estado com empresas para realização de atividades de PD&amp;I;;Promover políticas setoriais de PD&amp;I por meio de ações orientadas para objetivos estratégicos;</t>
  </si>
  <si>
    <t>Indico que seja pesquisada política de Inovação da Fapesp. Principalmente quanto aos programas PIPE, PIPE Invest, PIPE SEBRAE e PITE.</t>
  </si>
  <si>
    <t>Regulamentar as modalidades de fomento previstas na &lt;a href="https://www.legislacao.pr.gov.br/legislacao/pesquisarAto.do?action=exibir&amp;codAto=246931&amp;indice=1&amp;totalRegistros=1&amp;dt=4.3.2023.12.38.45.717" target="_blank"&gt;Lei de Inovação&lt;/a&gt;;;Conectar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inovação;;Desenvolver o sistema de parques tecnológicos e ambientes de inovação do Estado;;Implementar e fortalecer os Centros de Excelência em áreas estratégicas para o Estado.</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</si>
  <si>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</si>
  <si>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ciências;;Desenvolver metodologias de ensino não formais;;Apoiar o fortalecimento de espaços de divulgação científica e de inovação como centros e museus de ciências, de inovação, planetários, herbários e afins;</t>
  </si>
  <si>
    <t>Ampliar e fortalecer a internacionalização no ensino e pesquisa em CT&amp;I;;Criação de novos modelos de interação internacional;;Possibilitar gestores e pesquisadores vivenciar novas experiências de interação e desenvolvimento, apropriando-se de visões mais amplas e sem fronteiras, para melhores tomadas de decisão em investimentos futuros em suas organizações;;Apoiar de todas as formas admitidas a participação de pesquisadores paranaenses em redes de pesquisa internacionais;;Apoiar a produção científica paranaense indexada em publicações internacionais;</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</si>
  <si>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estadual;;Regulamentar licenças de pesquisadores públicos e docentes das universidades estaduais para constituir empresa ou colaborar com empresa cujos objetivos envolvam a aplicação de inovação;</t>
  </si>
  <si>
    <t>Ediane Arantes Siqueira</t>
  </si>
  <si>
    <t>Diretora de Tecnologia, Inovação e Ensino Profissi</t>
  </si>
  <si>
    <t>edianearantes@santoantoniodaplatina.pr.gov.br</t>
  </si>
  <si>
    <t>025.496.809-01</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</si>
  <si>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</si>
  <si>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Desenvolver políticas específicas para impulsionar a participação das mulheres e grupos minoritários na pesquisa e inovação.;Implementar mecanismos de reconhecimento e premiação para empresas que demonstrem excelência em práticas sustentáveis e inovação social.</t>
  </si>
  <si>
    <t>Desenvolver, implementar e manter um sistema de informações, comunicação e disseminação do conhecimento em ciência, tecnologia e inovação;;Utilizar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Inovação&lt;/a&gt;;;Criar incentivos econômicos, financeiros, fiscais e outros para a inclusão de empresas em ambientes promotores de inovação;;Facilitar a transferência de conhecimento por meio de ações que eliminem as barreiras existentes entre os diferentes atores nas esferas pública e privada, com consequente ampliação da divulgação e comunicação da PD&amp;I junto à sociedade;</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</si>
  <si>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amparo;;Incentivar a participação em eventos de outros Estados e países para conhecimento de iniciativas e ações que podem ser replicadas;;Inserir a educação básica no Sistema Estadual de CT&amp;I e considerar seus atores como operadores de CT&amp;I;</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</si>
  <si>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universidades;;Desenvolver metodologias de ensino não formais;;Apoiar o fortalecimento de espaços de divulgação científica e de inovação como centros e museus de ciências, de inovação, planetários, herbários e afins;;Estimular a participação de grupos de áreas urbanas e periferias, áreas rurais, comunidades tradicionais, pessoas com deficiência, idosos, entre outros, em atividades de CT&amp;I;</t>
  </si>
  <si>
    <t>Fomentar a utilização de práticas educacionais que estimulem a cultura da internacionalização do conhecimento, incorporando técnicas e práticas de excelência em todos os níveis de educação;;Fomentar, manter e investir em equipamentos e infraestruturas necessários para liderar avanços científicos e tecnológicos de ponta;;Criação de novos modelos de interação internacional;;Apoiar a internacionalização de instituições públicas e privadas paranaenses que atuam na área de CT&amp;I;;Possibilitar gestores e pesquisadores vivenciar novas experiências de interação e desenvolvimento, apropriando-se de visões mais amplas e sem fronteiras, para melhores tomadas de decisão em investimentos futuros em suas organizações;</t>
  </si>
  <si>
    <t>Tornar as universidades paranaenses motores vitais da inovação;;Apoiar e incentivar a integração dos inventores independentes às atividades das ICTs e aos istema produtivo estadual;;Constituir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t>
  </si>
  <si>
    <t>Estimular a cultura empreendedora, em especial entre os jovens;;Capacitação de recursos humanos para a inovação;;Estimular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paranaenses;;Estabelecer um conjunto de programas e ações escaláveis para adigitalização básica de MPMEs no Estado do Paraná;</t>
  </si>
  <si>
    <t>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t>
  </si>
  <si>
    <t>Expandir a utilização de TICs na prestação de serviços públicos do Estado;;Capacitação de recursos humanos para a transformação digital;;Aumentar a capacidade estatal para a oferta digital de serviços públicos, assinaturas eletrônicas, governança digital, obtenção de documentos, entre outros;;Desenvolver um portal público com possibilidade de agendamentos para solicitação de documentos, solicitação de boletim escolar, delegacia virtual, antecedentes, obtenção de carteira de identidade, e acesso à programas sociais e de inclusão.</t>
  </si>
  <si>
    <t>Eventos descentralizados e não apenas em cidades polos;Incentivo aos espaços dedicados a inovação em pequenos municipios</t>
  </si>
  <si>
    <t>Desafio significativo pode ser a necessidade de promover uma cultura de inovação e empreendedorismo, incentivando a adoção de abordagens inovadoras tanto nas empresas quanto na administração pública. Isso pode exigir investimentos significativos em educação, capacitação e conscientização, bem como a criação de ambientes propícios à experimentação e ao risco.</t>
  </si>
  <si>
    <t>Odete Pedro Garcia</t>
  </si>
  <si>
    <t>Agente Educacional l</t>
  </si>
  <si>
    <t>dete592008@hotmail.com</t>
  </si>
  <si>
    <t>540.109.699-20</t>
  </si>
  <si>
    <t>A conscientização de todos</t>
  </si>
  <si>
    <t>Juliano Dias</t>
  </si>
  <si>
    <t>Residente técnico Gapi</t>
  </si>
  <si>
    <t>julianodias91@outlook.com</t>
  </si>
  <si>
    <t>066.224.259-90</t>
  </si>
  <si>
    <t>Bolsas científicas de cunho pesquisas aplicadas e básicas em empresas</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</si>
  <si>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</si>
  <si>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Fomentos de pequenas empresas</t>
  </si>
  <si>
    <t>Garantir a ampliação, regularidade e perenidade dos financiamentos e investimentos em CT&amp;I;;Qualificar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inovação;;Conectar pesquisadores, linhas de pesquisa, empresas, necessidades públicas e privadas no desenho de soluções inovadoras;;Apoiar as atividades de PD&amp;I e a inserção de pesquisadores nas empresas e no governo;</t>
  </si>
  <si>
    <t>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replicadas;;Alinhar as políticas públicas de educação com as áreas estratégicas e os desafios estaduais e nacionais de CT&amp;I;;Inserir a educação básica no Sistema Estadual de CT&amp;I e considerar seus atores como operadores de CT&amp;I;;Formar recursos humanos nas áreas de ciência, pesquisa, tecnologia e inovação, inclusive por meio de apoio às atividades de extensão.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</si>
  <si>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universidades;;Financiar feiras de ciências nas escolas;;Estabelecer conexões interdisciplinares e pluriversidade de saberes;;Respeitar e valorizar os conhecimentos populares e tradicionais em as relações com CT&amp;I;</t>
  </si>
  <si>
    <t>Estimular a constituição, a expansão e a internacionalização de redes temáticas e interdisciplinares de pesquisa;;Induzir e fomentar a institucionalização e a consolidação de uma Cultura de Internacionalização no Sistema Estadual de Ensino Superior;;Fomentar à cooperação entre empresas, governo e instituições de ciência e tecnologia, em caráter regional, nacional e internacional;;Possibilitar gestores e pesquisadores vivenciar novas experiências de interação e desenvolvimento, apropriando-se de visões mais amplas e sem fronteiras, para melhores tomadas de decisão em investimentos futuros em suas organizações;</t>
  </si>
  <si>
    <t>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laboratórios;;Capacitar professores e pós-graduandos em temas de propriedade intelectual, transferência de tecnologia, parcerias para desenvolvimento de produtos ou processos inovadores, empreendedorismo inovador com base científica;</t>
  </si>
  <si>
    <t>Estimular a cultura empreendedora, em especial entre os jovens;;Conceder de subvenção financeira a projetos de PD&amp;I;;Capacitação de recursos humanos para a inovação;;Contribuir com o setor empresarial na melhoria da competitividade e na adoção de estratégias de desenvolvimento e adoção de tecnologias e processos inovadores;;Criar programas de empreendedorismo inovador que diminuam as brechas sociais, territoriais e de gênero.</t>
  </si>
  <si>
    <t>Identificar os sistemas informatizados e apresentar um diagnóstico sobre os processos e as soluções tecnológicas utilizadas pela administração direta e indireta;;Expandir a utilização de TICs na prestação de serviços públicos do Estado;;Capacitação de recursos humanos para a transformação digital;;Aprimorar a oferta de bens e serviços à sociedade através da transformação digital;</t>
  </si>
  <si>
    <t>Estudante inovador, com premiações também para professores que incentivem a inovação em sala de aulas</t>
  </si>
  <si>
    <t>O gargalo estrutural que o estado enfrenta é o principal foco, tratando-se de diminuir as desigualdades regionais pode ser uma interessante alternativa para que não somente uma região tenha benefícios, mas sim todas....</t>
  </si>
  <si>
    <t>ELAINE ESKILDSSEN</t>
  </si>
  <si>
    <t>chefe de empreendedorismo e inovação</t>
  </si>
  <si>
    <t>elainee@ibipora.pr.gov.br</t>
  </si>
  <si>
    <t>027.870.129-90</t>
  </si>
  <si>
    <t>Conceder de subvenção financeira a projetos de PD&amp;I;;Apoiar a cooperação entre empresas, governo e instituições de ciência e tecnologia, em caráter regional, nacional e internacional;;Apoiar as atividades de PD&amp;I e a inserção de pesquisadores nas empresas e no governo;;Alinhar as instituições de PD&amp;I com a Política Estadual de CT&amp;I por intermédio de apoio de pesquisas orientadas à missão;;Criar programas para graduandos, mestrandos e doutorandos se capacitarem na proteção de suas pesquisas e oferta das mesmas para a solução de problemas locais, regionais, nacionais e internacionais;</t>
  </si>
  <si>
    <t>Desenvolver, implementar e manter um sistema de informações, comunicação e disseminação do conhecimento em ciência, tecnologia e inovação;;Qualificar de maneira continuada e valorizar os profissionais dedicados à gestão do Sistema Paranaense de CT&amp;I, inclusive os que atuam nos Núcleos de Inovação Tecnológica das ICTs públicas;;Estimular a implantação de laboratórios multiusuários;;Criar incentivos econômicos, financeiros, fiscais e outros para a inclusão de empresas em ambientes promotores de inovação;;Desenvolver o sistema de parques tecnológicos e ambientes de inovação do Estado;;Promover a implementação do Marco Legal de CT&amp;I;</t>
  </si>
  <si>
    <t>Apoiar o fortalecimento de espaços de divulgação científica e de inovação como centros e museus de ciências, de inovação, planetários, herbários e afins;;Financiar feiras de ciências nas escolas;;Desenvolver ações de comunicação pública da ciência e tecnologia com processos multimidiáticos e dialógicos com a população, incluindo audiências para além do público escolar;;Estabelecer parcerias em atividades de popularização e divulgação da CT&amp;I com órgãos públicos, entidades de CT&amp;I, empresas, universidades e instituições de pesquisa, entre outras;;Apoiar o fortalecimento de meios de comunicação pública da ciência como portais, canais de vídeos, sites, jornais e projetos desenvolvidos no âmbito das ICTs.</t>
  </si>
  <si>
    <t>Ampliar e fortalecer a internacionalização no ensino e pesquisa em CT&amp;I;;Criação de novos modelos de interação internacional;;Apoiar a internacionalização de instituições públicas e privadas paranaenses que atuam na área de CT&amp;I;;Apoiar de todas as formas admitidas a participação de pesquisadores paranaenses em redes de pesquisa internacionais;;Criar programa de bolsas de estudo no exterior para alunos e professores paranaenses;</t>
  </si>
  <si>
    <t>Ofertar programas de licença empreendedora para estudantes e professores das universidades estaduais paranaenses;;Criar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</si>
  <si>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Capacitação de recursos humanos para a inovação;;Estimular e apoiar a constituição, consolidação e expansão de ambientes promotores de inovação nas suas dimensões ecossistemas de inovação e mecanismos de geração de empreendimentos;;Financiar incubadoras e aceleradoras em empresas com base tecnológica;;Impulsionar a inovação disruptiva e o empreendedorismo no campo digital para MPMEs, possibilitando que startups aproveitem as oportunidades do mercado regional e fortaleçam a competitividade paranaense nas áreas estratégicas;;Fomentar o capital empreendedor em projetos de CT&amp;I no Paraná;</t>
  </si>
  <si>
    <t>RUBENS LUIZ FERREIRA GUSSO</t>
  </si>
  <si>
    <t>MEDICO VETERINÁRIO</t>
  </si>
  <si>
    <t>rubensgusso@sesa.pr.gov.br</t>
  </si>
  <si>
    <t>457.006.139-72</t>
  </si>
  <si>
    <t>Investir nos laboratórios públicos especialmente na modernização dos parques fabris do TECPAR, CPPI/SESA, Universidades Estaduais.</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</si>
  <si>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internacional;;Alinhar as instituições de PD&amp;I com a Política Estadual de CT&amp;I por intermédio de apoio de pesquisas orientadas à missão;</t>
  </si>
  <si>
    <t>Inovação e modernização fabril</t>
  </si>
  <si>
    <t>Marcelo Vargas</t>
  </si>
  <si>
    <t>Sócio Administrador</t>
  </si>
  <si>
    <t>dnglingvargas@gmail.com</t>
  </si>
  <si>
    <t>393.058.999-00</t>
  </si>
  <si>
    <t>Dar mais suporte e visibilidade às iniciativas com impacto ambiental positivo.</t>
  </si>
  <si>
    <t>Priorizar iniciativas com impacto ambiental positivo, principalmente os projetos que apresentam pegada negativa de carbono. Clima e meio ambiente devem ser prioridade número um!</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</si>
  <si>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reembolsáveis;;Promover ações de Apoio Direto à Inovação destinadas ao atendimento de prioridades estaduais de interesse estratégico;</t>
  </si>
  <si>
    <t>Criar um mecanismo de apoio financeiro e técnico, priorizando as iniciativas com pegada negativa de carbono.</t>
  </si>
  <si>
    <t>Nossa empresa está desenvolvendo um projeto para tratar a maior dor do suinocultor do oeste do estado, que é o problema ambiental. Nosso projeto também vai endereçar a dor econômica dos suinocultores, que estão sufocados no sistema e sem capacidade alguma para investir. A proposta da W2e.CEVAR vai transformar o problema ambiental da suinocultura transformando os efluentes em um adubo seco, sólido, higroscópico, rico em NPK, que vai capturar o carbono no solo por mais de 30 anos. As emissões deste processo auto-suficiente são vapor d'água e energia térmica, que pode ser usado pelos frigoríficos da região.</t>
  </si>
  <si>
    <t>LUCIANA ANDREIA FONDAZZI MARTIMIANO</t>
  </si>
  <si>
    <t>lafmartimiano@uem.br</t>
  </si>
  <si>
    <t>930.309.169-87</t>
  </si>
  <si>
    <t>Entendo que o Estado deveria incentivar mais a parceira entre a IES públicas e as empresas paranaense no desenvolvimento de pesquisas. Além disso, o Estado deveria realizar uma campanha para conscientizar as empresas da importância do investimento a médio e longo prazo em pesquisas básicas e aplicadas, utilizando também recursos próprios das empresas.</t>
  </si>
  <si>
    <t>Apoiar a cooperação entre empresas, governo e instituições de ciência e tecnologia, em caráter regional, nacional e internacional;;Apoiar as atividades de PD&amp;I e a inserção de pesquisadores nas empresas e no governo;;Tratar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</si>
  <si>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O Paraná é um dos estados que possui maior número de IES públicas, e todas com qualidade tanto no ensino, quanto na pesquisa e na extensão. As IES paranaenses têm um papel fundamental no desenvolvimento do Estado de Paraná. Por isso, entendo ser importante que a infraestrutura da IES públicas sejam atualizadas e mantidas com qualidade.</t>
  </si>
  <si>
    <t>Investir em desenvolvimento de projetos na área de Tecnologia da Informação e Comunicação como fim e não apenas como meio para outras áreas do conhecimento..</t>
  </si>
  <si>
    <t>Apoiar e financiar de maneira efetiva as instituições de ensino superior públicas, que são as principais responsáveis pelo desenvolvimento de pesquisas de qualidade no Estado do Paraná.</t>
  </si>
  <si>
    <t>jeverson machado do nascimento</t>
  </si>
  <si>
    <t>parana</t>
  </si>
  <si>
    <t>Técnico em Biblioteca</t>
  </si>
  <si>
    <t>jeversonnascimento@gmail.com</t>
  </si>
  <si>
    <t>041.986.759-70</t>
  </si>
  <si>
    <t>Creio que projetos de formação e reciclagem de conhecimentos e culturas para servidores agentes universitários que já fazem parte do quadro seja importantíssimo. Devido a falta e demora de concursos nas IEES, algo que permanecerá conforme avanço da LGU, creio que um melhor aproveitamento do pessoal que já está trabalhando seja essencial. Contudo, muitos servidores presentes na IEES criaram ao longo dos anos hábitos de trabalho. Quebrar e buscar a renovação desses hábitos poderá ajudar e muito as IEES. Creio que a Escola de Governo seja o órgão essencial para esse trabalho</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</si>
  <si>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t>
  </si>
  <si>
    <t>Timothy Gustavo Cavazzotto</t>
  </si>
  <si>
    <t>professor adjunto</t>
  </si>
  <si>
    <t>tcavazzotto@unicentro.br</t>
  </si>
  <si>
    <t>066.230.799-20</t>
  </si>
  <si>
    <t>No eixo saúde e bem estar da ODS realizar um projeto de pesquisa que vise avaliar o impacto do profissional de educação física na Unidade básica de saúde e regional de saúde. Muitos municípios ainda não tem profissionais. Portanto, um contrato temporário vinculado a um projeto de pesquisa pode demonstrar e viabilizar a instrumentação para calcular o custo-benefício desse profissional para a população e gastos públicos.</t>
  </si>
  <si>
    <t>Conceder de subvenção financeira a projetos de PD&amp;I;;Tratar com prioridade a pesquisa científica básica e aplicada, tendo em vista o bem público e o progresso da ciência, da tecnologia e da inovação e o desenvolvimento econômico e social sustentável do Estado;</t>
  </si>
  <si>
    <t>Financiamento de pesquisa com parcerias internacionais, aceitando pesquisadores e professores com e sem vinculo efetivo com a universidade. Os editais de fomento são um aporta de acesso a pesquisa e atração de pesquisadores estrangeiros. Além disso, oferecer bolsas para pós Doutorado com convênios internacionais aos moldes da FAPESP. Subsidiar publicações de pesquisadores paranaenses em revistas indexadas open acess (que divulgam amplamente o nome do estado).</t>
  </si>
  <si>
    <t>Ampliar e fortalecer a internacionalização no ensino e pesquisa em CT&amp;I;;Fomentar, manter e investir em equipamentos e infraestruturas necessários para liderar avanços científicos e tecnológicos de ponta;;Criação de novos modelos de interação internacional;;Incentivar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t>
  </si>
  <si>
    <t>Rafaeli Fagá Daniel</t>
  </si>
  <si>
    <t>Universidade Cesumar / UNICESUMAR</t>
  </si>
  <si>
    <t>Mestranda em Tecnologias Limpas</t>
  </si>
  <si>
    <t>fagarafaeli@gmail.com</t>
  </si>
  <si>
    <t>109.887.479-01</t>
  </si>
  <si>
    <t>O Estado pode começar divulgando os trabalhos e os resultados das instituições que promovem pesquisas realmente pautadas nos ODS, porque algumas instituições do Paraná já executam linhas de mestrado nessa área, porém, não tem um grande alcance fora dos meios acadêmicos, para que a população conheça e entenda a relevância dessa área.
As instituições já conseguem trabalhar em conjunto em eventos e elaboração de pesquisas, mas nada que alcance um grande numero da população que não faz parte do meio acadêmico.</t>
  </si>
  <si>
    <t>Apoiar a cooperação entre empresas, governo e instituições de ciência e tecnologia, em caráter regional, nacional e internacional;;Apoiar as atividades de PD&amp;I e a inserção de pesquisadores nas empresas e no governo;;Alinhar as instituições de PD&amp;I com a Política Estadual de CT&amp;I por intermédio de apoio de pesquisas orientadas à missão;;Realizar uma gestão da CT&amp;I orientada à avaliação de resultados;;Tratar com prioridade a pesquisa científica básica e aplicada, tendo em vista o bem público e o progresso da ciência, da tecnologia e da inovação e o desenvolvimento econômico e social sustentável do Estado;</t>
  </si>
  <si>
    <t>Alinhar pesquisas entre o estado e os acadêmicos de Tecnologias Limpas, além de promover ações que enfatizam a importância dos profissionais que entendam dessa área.</t>
  </si>
  <si>
    <t>EVANI MARQUES PEREIRA</t>
  </si>
  <si>
    <t>Evani Marques Pereira</t>
  </si>
  <si>
    <t>EVANIMARQUESP@GMAIL.COM</t>
  </si>
  <si>
    <t>929.115.959-04</t>
  </si>
  <si>
    <t>ERRADICAÇÃO DA POBREZA
SAÚDE E BEM ESTAR</t>
  </si>
  <si>
    <t>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</si>
  <si>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EMPODERAMENTO PARA A SAÚDE;OPORTUNIZAR A INCLUSÃO DE PESSOAS IDOSAS E DE VULNERABILIDADE SOCIAL EM PROJETOS DE PESQUISA E OFERTAR CURSOS TECNOLÓGICOS</t>
  </si>
  <si>
    <t>SAÚDE E BEM ESTAR</t>
  </si>
  <si>
    <t>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atores;;Aperfeiçoar as práticas relativas à proteção da propriedade intelectual, sua divulgação e conexão com o setor produtivo;;Desenvolver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</si>
  <si>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POLÍTICAS E PROTEÇÃO À PESSOAS EM SITUAÇÃO DE VULNERABILIDADE;ASSEGURAR UMA VIDA SAUDÁVEL E PROMOVER O BEM DOS INDIVÍDUOS RELACIONADOS AOS TEMAS : ENVELHECIMENTO SAUDÁVEL, MORTALIDADE INFANTIL, DOENÇAS CRÔNICAS, TABAGISMO entre outras;INTEGRALIZAÇÃO DA EXTENSÃO NOS CURRRÍCULOS DA GRADUAÇÃO</t>
  </si>
  <si>
    <t>1 - ERRADICAÇÃO DA POBREZA
2- SAÚDE E BEM ESTAR</t>
  </si>
  <si>
    <t>Felipe Couto</t>
  </si>
  <si>
    <t>Natosafe</t>
  </si>
  <si>
    <t>Diretor Inovação</t>
  </si>
  <si>
    <t>felipe.couto@natosafe.com</t>
  </si>
  <si>
    <t>007.017.619-11</t>
  </si>
  <si>
    <t>O comentário a seguir não está relacionado diretamente à este Eixo, mas é o mais próximo do que ressaltarei a seguir. Sobre a Definição de Áreas Prioritárias, compreendo e defendo a necessidade de foco e o risco da pulverização de recursos, mas mesmo assim defendo que para o Eixo 9 exista ao menos um instrumento que apoie toda e qualquer empresa que realize atividades de P&amp;D e tenha um resultado potencial de faturamento (efetivamente inove).
A sugestão inserida no Eixo 9 , da inclusão de "um" benefício fiscal (além do ICMS, seria possível inovar e encontrar formas do Estado assumir parte do IPI???) de empresas de quaisquer setores e/ou com quaisquer finalidades e/ou tecnologias. Como um ator que atua no Sistema de CT&amp;I no PR há vários anos, vejo que as Startups hoje símbolo da capacidade empreendedora do estado (nossas Unicórnios) não foram atendidas significativamente por quaisquer programas de apoio estadual (até porque à época existiam poucos instrumentos). 
Assim uma forma de conciliar a visão de indução do Estado em áreas Estratégicas com a necessidade de ser universal com toda e qualquer empresa que se disponha à inovar a partir do viés tecnológico seria prever e dispor um conjunto mínimo de instrumentos de apoio transversais (no limite ao menos 01, sendo o benefício fiscal o mais universal possível, pois todas as empresas pagam impostos).</t>
  </si>
  <si>
    <t>Benefícios fiscais (crédito tributário ou isenção)</t>
  </si>
  <si>
    <t>James Marins</t>
  </si>
  <si>
    <t>Instituto Legado</t>
  </si>
  <si>
    <t>james.marins@institutolegado.org</t>
  </si>
  <si>
    <t>608.545.619-00</t>
  </si>
  <si>
    <t>É fundamental o fomento ao empreendedorismo social é à inovação social. A mera menção a empreendedorismo e inovação não garante a percepção do campo social e socioambiental em sua relação com esses grandes campos. Os ODS podem e devem ser realizados por meio da inovação social e do empreendedorismo social e socioambiental, de modo que toda a política do Estado voltada para esses campos deve ser assertiva para o social e o socioambiental. Como se observa a própria questão que se formula abaixo não diferencia entre o empreendedorismo e o empreendedorismo social, nem entre a inovação e a inovação social o que evidencia até mesmo a presente consulta encontra dificuldades para endereçar esforços em prol do empreendedorismo e da inovação social no contexto das políticas públicas</t>
  </si>
  <si>
    <t>Patrocinar políticas públicas que favorecem empreendimentos inovadores que gerem soluções para problemas ambientais;;Criar programas de empreendedorismo inovador que diminuam as brechas sociais, territoriais e de gênero.</t>
  </si>
  <si>
    <t>Fomento ao empreendedorismo social e à inovação social ;Inserção dos temas do empreendedorismo social e da inovação social no âmbito das políticas públicas</t>
  </si>
  <si>
    <t>É fundamental o fomento à inovação social e socioambiental no Estado. A mera menção nas políticas públicas à inovação não é suficiente para engajar os inovadores sociais e torná-los parte das políticas públicas. A questão abaixo evidencia a falta de uma visão específica do estado para a inovação social</t>
  </si>
  <si>
    <t>Marcelo Figueiral</t>
  </si>
  <si>
    <t>Vale do Pinhão</t>
  </si>
  <si>
    <t>Diretor de Inovação</t>
  </si>
  <si>
    <t>marcelo@figueiral.com.br</t>
  </si>
  <si>
    <t>839.169.549-20</t>
  </si>
  <si>
    <t>5) a eventos que promovam um Road Show das principais pesquisas e inovações tecnológica sendo realizadas pelos atores do econssistema</t>
  </si>
  <si>
    <t>Desenvolver linhas de crédito voltadas ao avanço tecnológico e às inovações nas empresas e em outras organizações públicas e privadas no Estado do Paraná;;Desenvolver aptidões individuais para o empreendedorismo de alta densidade tecnológica nos estudantes das universidades públicas, desde a graduação;;Desenvolver nas escolas aptidões individuais para o empreendedorismo e para a pesquisa científica;;Impulsionar a inovação disruptiva;;Promover a simplificação de procedimentos para gestão de projetos de ciência, tecnologia e inovação.</t>
  </si>
  <si>
    <t>Conectar Startups de Impacto Social com Demandas e Operações do Estado.</t>
  </si>
  <si>
    <t>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Inovação;;Criar incentivos econômicos, financeiros, fiscais e outros para a inclusão de empresas em ambientes promotores de inovação;;Facilitar a transferência de conhecimento por meio de ações que eliminem as barreiras existentes entre os diferentes atores nas esferas pública e privada, com consequente ampliação da divulgação e comunicação da PD&amp;I junto à sociedade;</t>
  </si>
  <si>
    <t>Simplificar e ampliar o acesso a palestras, conteúdos e workshops do mercado digital para as entidades públicas.</t>
  </si>
  <si>
    <t>Manejar novos instrumentos jurídicos de contratação contidos no Marco Legal de Ciência, Tecnologia e Inovação;;Utilizar compras públicas como indutoras de inovação, a partir da capacitação dos agentes públicos no Marco Legal de Ciência, Tecnologia e Inovação;;Constituir a competência de gestão de projetos de CT&amp;I no âmbito do funcionalismo público estadual, nas empresas, agências de fomento e fundações de amparo;;Promover a abordagem mais consistente dos conteúdos de ciências, tecnologia, engenharia e matemática na formação em todos os níveis;</t>
  </si>
  <si>
    <t>Promover a desonoração tributária por tempo determinado para que a iniciativa privada possa fornecer a infraestrutura de suporte à inovação e inclusão digital, da criação de espaços públicos inteligentes e da virtualização da infraestrutura em CT&amp;I.</t>
  </si>
  <si>
    <t>Um comitê específico para planejamento e execução das redes sociais</t>
  </si>
  <si>
    <t>Enfatizar ações e atividades que valorizem a criatividade, a experimentação, a interdisciplinaridade, a transdisciplinaridade e o empreendedorismo nas escolas e universidades;;Desenvolver metodologias de ensino não formais;;Apoiar o fortalecimento de espaços de divulgação científica e de inovação como centros e museus de ciências, de inovação, planetários, herbários e afins;;Estabelecer conexões interdisciplinares e pluriversidade de saberes;</t>
  </si>
  <si>
    <t>Eventos direcionados para a conexão entre os atores</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</si>
  <si>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laboratórios;;Constituir fóruns de integração de políticas de CT&amp;I com os diversos agentes e atores;;Regulamentar licenças de pesquisadores públicos e docentes das universidades estaduais para constituir empresa ou colaborar com empresa cujos objetivos envolvam a aplicação de inovação;</t>
  </si>
  <si>
    <t>Estimular a cultura empreendedora, em especial entre os jovens;;Criar programas para apoiar a transformação de ideias em projetos bem sucedidos e sustentáveis;;Estimular e apoiar a constituição, consolidação e expansão de ambientes promotores de inovação nas suas dimensões ecossistemas de inovação e mecanismos de geração de empreendimentos;;Atualizar e aperfeiçoar os instrumentos de fomento e crédito para atividades que envolvam o empreendedorismo inovador;;Criar programas de empreendedorismo inovador que diminuam as brechas sociais, territoriais e de gênero.</t>
  </si>
  <si>
    <t>Mecanismos de desoneração tributária.</t>
  </si>
  <si>
    <t>Conceder benefícios financeiros para iniciativas de inovação nas empresas, reembolsáveis e não reembolsáveis;;Elaborar programas de transformação digital para empresas;;Lançar prêmios tecnológicos para empresas sediadas no Estado;;Utilizar o poder de compra do Estado para estimular empresas inovadoras;</t>
  </si>
  <si>
    <t>Credenciar e promover os profissionais que atuam com inovação a serem multiplicadores.</t>
  </si>
  <si>
    <t>Christiane Graça dos Santos Fonseca Patruni</t>
  </si>
  <si>
    <t>Christiane Graça Dos Santos Fonseca Patruni</t>
  </si>
  <si>
    <t>Partuu</t>
  </si>
  <si>
    <t>Co-fundadora</t>
  </si>
  <si>
    <t>christiane_patruni@hotmail.com</t>
  </si>
  <si>
    <t>728.234.459-00</t>
  </si>
  <si>
    <t>Fomentar o relacionamento entre pesquisadores de universidades e ICTs do Estado com empresas através de projetos e programas para solução de problemas, transferência de tecnologia, compartilhamento de recursos humanos e de laboratórios;;Estruturar os Núcleos de Inovação Tecnológica/Agências de Inovação das IEES para atenderem as atribuições da</t>
  </si>
  <si>
    <t>Estimular a cultura empreendedora, em especial entre os jovens;;Desenvolver programas de fomento à inovação e ao empreendedorismo com foco na redução das desigualdades regionais e respeitadas as vocações das regiões paranaenses;;Atualizar e aperfeiçoar os instrumentos de fomento e crédito para atividades que envolvam o empreendedorismo inovador;;Impulsionar a inovação disruptiva e o empreendedorismo no campo digital para MPMEs, possibilitando que startups aproveitem as oportunidades do mercado regional e fortaleçam a competitividade paranaense nas áreas estratégicas;;Expandir o empreendedorismo social de base inovadora, apoiando processos que gerem a inclusão de jovens, mulheres, negros, indígenas e LGBT+ no mercado no desenvolvimento de suas potencialidades;</t>
  </si>
  <si>
    <t>Capacitar profissionais nas áreas mais demandadas por novas empresas e inclusão nestas empresas em condições iniciais de subsídio para contratação</t>
  </si>
  <si>
    <t>Conceder benefícios financeiros para iniciativas de inovação nas empresas, reembolsáveis e não reembolsáveis;;Qualificar profissionais especializados para atuarem na área de execução de projetos de inovação no ambiente empresarial;;Elaborar programas de transformação digital para empresas;;Lançar prêmios tecnológicos para empresas sediadas no Estado;;Utilizar o poder de compra do Estado para estimular empresas inovadoras;</t>
  </si>
  <si>
    <t>Facilitando o acesso a ferramentas tecnológicas, rede de contatos e a mentorias para negócios em estágio inicial.</t>
  </si>
  <si>
    <t>Isadora Lafan Artico</t>
  </si>
  <si>
    <t>UNICENTRO, CreaJr PR e FEJEPAR</t>
  </si>
  <si>
    <t>Estudante, representante público e empreendedor jo</t>
  </si>
  <si>
    <t>isadoraartico@gmail.com</t>
  </si>
  <si>
    <t>515.618.298-46</t>
  </si>
  <si>
    <t>Corroborar estrategicamente para a possibilidade dessas pesquisas, seja em apoio com equipamentos, materiais, recurso financeiro. Isso voltado a um plano em conjunto a incentivo a práticas sustentáveis com a sociedade.</t>
  </si>
  <si>
    <t>Fortalecer a parceria com conselhos juniores a fim de incentivar a ética profissional e a sociedade mais bem protegida além de um incentivo maior ao empreendedorismo jovem nas universidades públicas e privadas do estado</t>
  </si>
  <si>
    <t>A parceria com a Federação Paranaense das empresas juniores é de suma importância para a realização de apoio ao ambiente de negócios e desenvolvimento institucional, educador e sustentável. Tendo em vista que são práticas de incentivo a educação.</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</si>
  <si>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PD&amp;I;;Realizar ações de compliance e integridade entre os órgãos do Estado para a aplicação do Marco Legal de Ciência, Tecnologia e Inovação;;Criar incentivos econômicos, financeiros, fiscais e outros para a inclusão de empresas em ambientes promotores de inovação;;Ampliar a articulação e a cooperação institucional, nacional e internacional em matéria de CT&amp;I;</t>
  </si>
  <si>
    <t>Apoiar e corroborar para atividades com a FEJEPAR</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</si>
  <si>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replicadas;;Ampliar, diversificar e consolidar a capacidade de pesquisa básica no Estado;;Formar recursos humanos nas áreas de ciência, pesquisa, tecnologia e inovação, inclusive por meio de apoio às atividades de extensão.</t>
  </si>
  <si>
    <t>Criar locais públicos que corroboram para essas atividades de coworking, pesquisa elaborada que exige equipamentos técnicos.</t>
  </si>
  <si>
    <t>Trabalhar com incentivos inclusivos em pesquisas e práticas que corroborem para a ciência tecnológica e inovação.</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</si>
  <si>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escolar;;Estimular a participação de jovens, em especial meninas, em atividades de CT&amp;I;</t>
  </si>
  <si>
    <t>Fechar parcerias com instituições de estados do país e outros países é algo que permite uma troca eficaz e necessária para o desenvolvimento.</t>
  </si>
  <si>
    <t>Ampliar e fortalecer a internacionalização no ensino e pesquisa em CT&amp;I;;Fomentar a utilização de práticas educacionais que estimulem a cultura da internacionalização do conhecimento, incorporando técnicas e práticas de excelência em todos os níveis de educação;;Gerar novos modelos de gestão, de ensino, de pesquisa, de inovação e de cooperação e interação que projetem e executem ações de internacionalização;;Incentivar a aproximação do Sistema Estadual de CT&amp;I de sistemas internacionais de CT&amp;I;;Apoiar a internacionalização de instituições públicas e privadas paranaenses que atuam na área de CT&amp;I;</t>
  </si>
  <si>
    <t>Apoio com empresas juniores</t>
  </si>
  <si>
    <t>Tornar as universidades paranaenses motores vitais da inovação;;Ofertar programas de licença empreendedora para estudantes e professores das universidades estaduais paranaenses;;Constituir fóruns de integração de políticas de CT&amp;I com os diversos agentes e atores;;Regulamentar licenças de pesquisadores públicos e docentes das universidades estaduais para constituir empresa ou colaborar com empresa cujos objetivos envolvam a aplicação de inovação;;Estruturar os Núcleos de Inovação Tecnológica/Agências de Inovação das IEES para atenderem as atribuições da</t>
  </si>
  <si>
    <t>FEJEPAR</t>
  </si>
  <si>
    <t>Estimular a cultura empreendedora, em especial entre os jovens;;Estimular e apoiar a constituição, consolidação e expansão de ambientes promotores de inovação nas suas dimensões ecossistemas de inovação e mecanismos de geração de empreendimentos;;Atualizar e aperfeiçoar os instrumentos de fomento e crédito para atividades que envolvam o empreendedorismo inovador;;Financiar incubadoras e aceleradoras em empresas com base tecnológica;;Impulsionar a inovação disruptiva e o empreendedorismo no campo digital para MPMEs, possibilitando que startups aproveitem as oportunidades do mercado regional e fortaleçam a competitividade paranaense nas áreas estratégicas;</t>
  </si>
  <si>
    <t>Elaborar cartilhas explicativas dos instrumentos de incentivo público à atividade empresarial, facilitando o acesso às informações e aumentando o número de empresas beneficiadas;;Utilizar a encomenda tecnológica como mecanismo de resolução de desafios da administração pública;;Utilizar o poder de compra do Estado para estimular empresas inovadoras;;Prever investimentos em pesquisa, desenvolvimento e inovação em contratos de concessão de serviços públicos e regulações setoriais.</t>
  </si>
  <si>
    <t>Bianca Martins de Paula</t>
  </si>
  <si>
    <t>Bianca Martins De Paula</t>
  </si>
  <si>
    <t>Autônoma</t>
  </si>
  <si>
    <t>bmadvogada@gmail.com</t>
  </si>
  <si>
    <t>084.550.809-14</t>
  </si>
  <si>
    <t>Editais de fomento com regras claras e inclusivos. A avaliação de resultados ser com base em efetiva transferência de tecnologia e não apenas na proteção da propriedade intelectual. Depósito de patente por si só não deve ser considerado um indicador, mas sim o conjunto do proteção com a transferência de tecnologia (verificar se o que está sendo protegido está sendo inserido na sociedade ou apenas ficando no papel)</t>
  </si>
  <si>
    <t>Conceder de subvenção financeira a projetos de PD&amp;I;;Apoiar as atividades de PD&amp;I e a inserção de pesquisadores nas empresas e no governo;;Atualizar a legislação para a garantia do compartilhamento de recursos humanos do Estado com empresas para realização de atividades de PD&amp;I;;Realizar uma gestão da CT&amp;I orientada à avaliação de resultados;;Promover a simplificação de procedimentos para gestão de projetos de ciência, tecnologia e inovação.</t>
  </si>
  <si>
    <t>Criar indicadores padrões de avaliação dos resultados dos projetos</t>
  </si>
  <si>
    <t>Atualização da Lei de Inovação Estadual visando ajustar termos que podem restringir os objetivos deste eixo, como o conceito de empresa de propósito específico que pelo Direito Civil é uma definição diferente do que conceituado na lei. Prever instrumentos que facilitem a contratação de pessoal especializado para os NITs, por meio de fundação de apoio, assim como é feito em outros estados (CTI UFMG, Unicamp, USP...), não apenas a capacitação do servidor ou pesquisador. O fortalecimento destes ambientes de inovação públicos dependem essencialmente de recursos humanos especializados e que atualmente muitos dependem de bolsistas. Criar vagas destinadas exclusivamente para os ambientes de inovação públicos (NITs, incubadoras, parques tecnológicos, hubs...)</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</si>
  <si>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Inovação&lt;/a&gt;;;Realizar ações de compliance e integridade entre os órgãos do Estado para a aplicação do Marco Legal de Ciência, Tecnologia e Inovação;;Qualificar de maneira continuada e valorizar os profissionais dedicados à gestão do Sistema Paranaense de CT&amp;I, inclusive os que atuam nos Núcleos de Inovação Tecnológica das ICTs públicas;;Estimular a implantação de laboratórios multiusuários;;Criar incentivos econômicos, financeiros, fiscais e outros para a inclusão de empresas em ambientes promotores de inovação;;Conectar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inovação;;Harmonizar as práticas e a legislação relativas à CT&amp;I;;Facilitar a transferência de conhecimento por meio de ações que eliminem as barreiras existentes entre os diferentes atores nas esferas pública e privada, com consequente ampliação da divulgação e comunicação da PD&amp;I junto à sociedade;;Ampliar a articulação e a cooperação institucional, nacional e internacional em matéria de CT&amp;I;;Promover a implementação do Marco Legal de CT&amp;I;;Implementar e fortalecer os Centros de Excelência em áreas estratégicas para o Estado.</t>
  </si>
  <si>
    <t>Manejar novos instrumentos jurídicos de contratação contidos no Marco Legal de Ciência, Tecnologia e Inovação;;Promover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replicadas;;Alinhar as políticas públicas de educação com as áreas estratégicas e os desafios estaduais e nacionais de CT&amp;I;;Ampliar, diversificar e consolidar a capacidade de pesquisa básica no Estado;;Formar recursos humanos nas áreas de ciência, pesquisa, tecnologia e inovação, inclusive por meio de apoio às atividades de extensão.</t>
  </si>
  <si>
    <t>Facilitar o acesso à estas estruturas por empresas ou pesquisadores independentes, de forma menos burocrática. Pode ser por meio da padronização dos instrumentos jurídicos, realizar um processo seletivo simplificado, entre outras formas.</t>
  </si>
  <si>
    <t>Promover processo simplificado de acesso à estas estruturas</t>
  </si>
  <si>
    <t>Capacitar pessoal que atua na comunicação das instituições sobre a importância da CT&amp;I e sua disseminação correta. Muitas vezes nos deparamos com notícias com erros técnicos que levam o leitor à confusão ou falsa informação. Promover o intercâmbio de disciplinas e cursos, especialmente cursos mais tradicionais e não possuem muito contato com a área de CT&amp;I, como o direito, jornalismo, artes, design.</t>
  </si>
  <si>
    <t>Enfatizar ações e atividades que valorizem a criatividade, a experimentação, a interdisciplinaridade, a transdisciplinaridade e o empreendedorismo nas escolas e universidades;;Desenvolver ações de comunicação pública da ciência e tecnologia com processos multimidiáticos e dialógicos com a população, incluindo audiências para além do público escolar;;Estabelecer conexões interdisciplinares e pluriversidade de saberes;;Apoiar ações para a formação de quadros para atuação em popularização e divulgação da CT&amp;I (técnico, gestão e pesquisa);;Apoiar o fortalecimento de meios de comunicação pública da ciência como portais, canais de vídeos, sites, jornais e projetos desenvolvidos no âmbito das ICTs.</t>
  </si>
  <si>
    <t>Estimular a constituição, a expansão e a internacionalização de redes temáticas e interdisciplinares de pesquisa;;Fomentar à cooperação entre empresas, governo e instituições de ciência e tecnologia, em caráter regional, nacional e internacional;;Criação de novos modelos de interação internacional;;Elaborar manuais, cartilhas e instrumentos similares para orientar as ações internacionais dos órgãos e das entidades da Administração Pública Estadual no que tange à celebração de protocolos, convênios e contratos internacionais;;Apoiar a internacionalização de instituições públicas e privadas paranaenses que atuam na área de CT&amp;I;</t>
  </si>
  <si>
    <t>Promover o intercâmbio de agentes do Sistema estadual de Ciência, Tecnologia e Inovação - SECTI</t>
  </si>
  <si>
    <t>É importante que as instituições tenham uma vitrine tecnológica para divulgação do que a ICT pode oferecer ao setor produtivo.</t>
  </si>
  <si>
    <t>Apoiar e incentivar a integração dos inventores independentes às atividades das ICTs e aos istema produtivo estadual;;Aperfeiçoar as práticas relativas à proteção da propriedade intelectual, sua divulgação e conexão com o setor produtivo;;Regulamentar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</si>
  <si>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Apoiar a criação de vitrines tecnológicas para a divulgação da propriedade intelectual, serviços tecnológicos, estrutura laboratorial da ICT</t>
  </si>
  <si>
    <t>Conceder de subvenção financeira a projetos de PD&amp;I;;Estimular e apoiar a constituição, consolidação e expansão de ambientes promotores de inovação nas suas dimensões ecossistemas de inovação e mecanismos de geração de empreendimentos;;Utilizar o poder de compra do Estado para fomentar o empreendedorismo inovador e a inovação;;Atualizar e aperfeiçoar os instrumentos de fomento e crédito para atividades que envolvam o empreendedorismo inovador;;Patrocinar políticas públicas que favorecem empreendimentos inovadores que gerem soluções para problemas ambientais;</t>
  </si>
  <si>
    <t>Conceder benefícios financeiros para iniciativas de inovação nas empresas, reembolsáveis e não reembolsáveis;;Qualificar profissionais especializados para atuarem na área de execução de projetos de inovação no ambiente empresarial;;Regulamentar a concessão de bônus tecnológico;;Lançar prêmios tecnológicos para empresas sediadas no Estado;;Utilizar o poder de compra do Estado para estimular empresas inovadoras;</t>
  </si>
  <si>
    <t>Márcio Luiz Bernardim</t>
  </si>
  <si>
    <t>marcio@unicentro.br</t>
  </si>
  <si>
    <t>493.965.529-68</t>
  </si>
  <si>
    <t>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</si>
  <si>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ambientais;;Criar programas de empreendedorismo inovador que diminuam as brechas sociais, territoriais e de gênero.</t>
  </si>
  <si>
    <t>Revisar processos de trabalho no âmbito da administração direta e indireta do Estado visando à simplificação e desburocratização da ação pública;;Digitalizar serviços públicos visando o menor tempo para o atendimento e a melhoria da qualidade de vida dos cidadãos;;Desenvolver um portal público com possibilidade de agendamentos para solicitação de documentos, solicitação de boletim escolar, delegacia virtual, antecedentes, obtenção de carteira de identidade, e acesso à programas sociais e de inclusão.</t>
  </si>
  <si>
    <t>Edson Luis Zanutto</t>
  </si>
  <si>
    <t>Técnico em Assuntos Universitários</t>
  </si>
  <si>
    <t>edsonzanutto@uel.br</t>
  </si>
  <si>
    <t>535.011.019-53</t>
  </si>
  <si>
    <t>Alexandre do Nascimento Marçal</t>
  </si>
  <si>
    <t>Alexandre Do Nascimento Marçal</t>
  </si>
  <si>
    <t>Agência de Inovação Tecnológica da UEL</t>
  </si>
  <si>
    <t>Encarregado Executivo</t>
  </si>
  <si>
    <t>aintecfinanceiro@uel.br</t>
  </si>
  <si>
    <t>776.224.997-49</t>
  </si>
  <si>
    <t>FERNANDA TORRES</t>
  </si>
  <si>
    <t>Fernanda Torres</t>
  </si>
  <si>
    <t>TÉCNICO ADMINISTRATIVO</t>
  </si>
  <si>
    <t>fernandatorres@uel.br</t>
  </si>
  <si>
    <t>264.735.888-50</t>
  </si>
  <si>
    <t>apoiar projetos de desenvolvimento sustentável, por meio de editais de fomento</t>
  </si>
  <si>
    <t>Desenvolver linhas de crédito voltadas ao avanço tecnológico e às inovações nas empresas e em outras organizações públicas e privadas no Estado do Paraná;;Apoiar as atividades de PD&amp;I e a inserção de pesquisadores nas empresas e no governo;;Atualizar a legislação para a garantia do compartilhamento de recursos humanos do Estado com empresas para realização de atividades de PD&amp;I;;Desenvolver nas escolas aptidões individuais para o empreendedorismo e para a pesquisa científica;;Criar um sistema digital que conecte recursos humanos, capacidade instalada, especialidades dos pesquisadores e Institutos de Pesquisas e Inovação às demandas sociais e de mercado;</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</si>
  <si>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Inovação&lt;/a&gt;;;Estimular a implantação de laboratórios multiusuários;;Criar incentivos econômicos, financeiros, fiscais e outros para a inclusão de empresas em ambientes promotores de inovação;;Definir estratégias para estímulo da constituição, expansão e internacionalização de redes temáticas de pesquisa com trilhas para sua destinação econômica;;Estimular a inovação no setor público e privado, a constituição e a manutenção de parques, os arranjos Produtivos Locais (APLs), os polos e arranjos tecnológicos, os distritos industriais e os demais ambientes promotores da inovação;;Desenhar políticas públicas específicas para a atuação dos inventores independentes e a criação, absorção, difusão e transferência de tecnologia;;Harmonizar as práticas e a legislação relativas à CT&amp;I;;Facilitar a transferência de conhecimento por meio de ações que eliminem as barreiras existentes entre os diferentes atores nas esferas pública e privada, com consequente ampliação da divulgação e comunicação da PD&amp;I junto à sociedade;;Ampliar a articulação e a cooperação institucional, nacional e internacional em matéria de CT&amp;I;;Promover a implementação do Marco Legal de CT&amp;I;;Implementar e fortalecer os Centros de Excelência em áreas estratégicas para o Estado.</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</si>
  <si>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replicadas;;Formar recursos humanos nas áreas de ciência, pesquisa, tecnologia e inovação, inclusive por meio de apoio às atividades de extensão.</t>
  </si>
  <si>
    <t>conexões com agências internacionais para busca de investimentos e ações colaborativas</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</si>
  <si>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escolar;;Apoiar ações para a formação de quadros para atuação em popularização e divulgação da CT&amp;I (técnico, gestão e pesquisa);</t>
  </si>
  <si>
    <t>Ampliar e fortalecer a internacionalização no ensino e pesquisa em CT&amp;I;;Treinamento de gestores para sensibilização da importância das ações de internacionalização, de pesquisa aplicada, de relacionamento com o setor empresarial e governo;;Criação de novos modelos de interação internacional;;Possibilitar gestores e pesquisadores vivenciar novas experiências de interação e desenvolvimento, apropriando-se de visões mais amplas e sem fronteiras, para melhores tomadas de decisão em investimentos futuros em suas organizações;;Criar programa de bolsas de estudo no exterior para alunos e professores paranaenses;</t>
  </si>
  <si>
    <t>criação de programas de mobilidade nacional e internacional entre técnicos e gestores que trabalham na área.</t>
  </si>
  <si>
    <t>Tornar as universidades paranaenses motores vitais da inovação;;Apoiar e incentivar a integração dos inventores independentes às atividades das ICTs e aos istema produtivo estadual;;Constituir fóruns de integração de políticas de CT&amp;I com os diversos agentes e atores;;Capacitar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</si>
  <si>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Criar programas para apoiar a transformação de ideias em projetos bem sucedidos e sustentáveis;;Capacitação de recursos humanos para a inovação;;Desenvolver programas de fomento à inovação e ao empreendedorismo com foco na redução das desigualdades regionais e respeitadas as vocações das regiões paranaenses;;Estabelecer um conjunto de programas e ações escaláveis para adigitalização básica de MPMEs no Estado do Paraná;;Criar programas de empreendedorismo inovador que diminuam as brechas sociais, territoriais e de gênero.</t>
  </si>
  <si>
    <t>Elaborar cartilhas explicativas dos instrumentos de incentivo público à atividade empresarial, facilitando o acesso às informações e aumentando o número de empresas beneficiadas;;Qualificar profissionais especializados para atuarem na área de execução de projetos de inovação no ambiente empresarial;;Elaborar programas de transformação digital para empresas;;Utilizar a encomenda tecnológica como mecanismo de resolução de desafios da administração pública;;Prever investimentos em pesquisa, desenvolvimento e inovação em contratos de concessão de serviços públicos e regulações setoriais.</t>
  </si>
  <si>
    <t>apoio a projetos de incubação cruzada e treinamentos de idiomas e legislação internacional aplicada a negócios</t>
  </si>
  <si>
    <t>Ana Carvalho</t>
  </si>
  <si>
    <t>ac_carvalho@hotmail.com</t>
  </si>
  <si>
    <t>007.030.539-06</t>
  </si>
  <si>
    <t>Apoiar a cooperação entre empresas, governo e instituições de ciência e tecnologia, em caráter regional, nacional e internacional;;Atualizar a legislação para a garantia do compartilhamento de recursos humanos do Estado com empresas para realização de atividades de PD&amp;I;;Desenvolver aptidões individuais para o empreendedorismo de alta densidade tecnológica nos estudantes das universidades públicas, desde a graduação;;Realizar uma gestão da CT&amp;I orientada à avaliação de resultados;;Criar um sistema digital que conecte recursos humanos, capacidade instalada, especialidades dos pesquisadores e Institutos de Pesquisas e Inovação às demandas sociais e de mercado;</t>
  </si>
  <si>
    <t>Desenvolver aptidões individuais para o empreendedorismo de alta densidade tecnológica nos estudantes do ensino médio</t>
  </si>
  <si>
    <t>Garantir a ampliação, regularidade e perenidade dos financiamentos e investimentos em CT&amp;I;;Utilizar as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públicas;;Estimular a inovação no setor público e privado, a constituição e a manutenção de parques, os arranjos Produtivos Locais (APLs), os polos e arranjos tecnológicos, os distritos industriais e os demais ambientes promotores da inovação;;Facilitar a transferência de conhecimento por meio de ações que eliminem as barreiras existentes entre os diferentes atores nas esferas pública e privada, com consequente ampliação da divulgação e comunicação da PD&amp;I junto à sociedade;</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</si>
  <si>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impacto;;Alinhar as políticas públicas de educação com as áreas estratégicas e os desafios estaduais e nacionais de CT&amp;I;;Promover a abordagem mais consistente dos conteúdos de ciências, tecnologia, engenharia e matemática na formação em todos os níveis;</t>
  </si>
  <si>
    <t>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afins;;Financiar feiras de ciências nas escolas;;Estimular a participação de jovens, em especial meninas, em atividades de CT&amp;I;;Estabelecer parcerias em atividades de popularização e divulgação da CT&amp;I com órgãos públicos, entidades de CT&amp;I, empresas, universidades e instituições de pesquisa, entre outras;</t>
  </si>
  <si>
    <t>Creio que é importante adicionar a hélice da Sociedade Civil também, chamada de Hélice Quádrupla. Assim o Estado pode incentivar projetos que fortaleçam os laços da Academia com o setor produtivo, mas também com a sociedade civil por meio de projetos de pesquisa e extensão. Quanto à aproximação com o setor produtivo, é importante frisar que diversas burocracias das Universidades precisam sejam retiradas. As parcerias devem ser realizadas de forma rápida e facilitada. Ademais, é necessário fomentar essas cooperações, estimulando que professores realizem suas pesquisas em parcerias com instituições empresariais. Isto pode ser feito por meio de pontuação para progressão na carreira e facilitação para que o professor venha a receber proventos ou os royalties por suas inovações. É relevante também verificar quais setores estratégicos serão estimulados.Quais são as competências do Estado do Paraná e como podemos torná-las alinhadas às ODS? E a partir disso, é possível desenvolver projetos, editais e financiamentos que alavanquem essas áreas, de forma integrada e especialmente visando o impacto social e ambiental.</t>
  </si>
  <si>
    <t>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atores;;Regulamentar licenças de pesquisadores públicos e docentes das universidades estaduais para constituir empresa ou colaborar com empresa cujos objetivos envolvam a aplicação de inovação;;Estruturar os Núcleos de Inovação Tecnológica/Agências de Inovação das IEES para atenderem as atribuições da</t>
  </si>
  <si>
    <t>Apoiar e fomentar os intermediários de inovação e empreendedorismo como Incubadoras, Parques Tecnológicos e Aceleradoras. E que eles não somente atuem com projetos de base tecnológica, mas também aqueles que desenvolvem inovação com impacto social e ambiental . Fomentar disciplinas de inovação e empreendedorismo desde o Ensino Médio.</t>
  </si>
  <si>
    <t>Conceder de subvenção financeira a projetos de PD&amp;I;;Estimular e apoiar a constituição, consolidação e expansão de ambientes promotores de inovação nas suas dimensões ecossistemas de inovação e mecanismos de geração de empreendimentos;;Utilizar o poder de compra do Estado para fomentar o empreendedorismo inovador e a inovação;;Financiar incubadoras e aceleradoras em empresas com base tecnológica;;Expandir o empreendedorismo social de base inovadora, apoiando processos que gerem a inclusão de jovens, mulheres, negros, indígenas e LGBT+ no mercado no desenvolvimento de suas potencialidades;</t>
  </si>
  <si>
    <t>Financiar incubadoras e aceleradoras em empresas com base tecnológica e de inovação com impacto social e ambiental</t>
  </si>
  <si>
    <t>Utilizar o poder de compra do Estado para estimular empresas inovadoras e que tenham impacto social e ambiental mensuráveis</t>
  </si>
  <si>
    <t>RODRIGO LUIZ MORAIS DA SILVA</t>
  </si>
  <si>
    <t>Rodrigo Luiz Morais Da Silva</t>
  </si>
  <si>
    <t>rodrigolms.silva@gmail.com</t>
  </si>
  <si>
    <t>062.659.989-00</t>
  </si>
  <si>
    <t>Fortalecer pesquisas realizadas em universidades com parceria de empresas, desde que essas empresas também apresente contra-partida nos projetos</t>
  </si>
  <si>
    <t>Formação de pessoas via universidades mais fortalecidas em aspectos de pesquisa</t>
  </si>
  <si>
    <t>Promover a mobilidade internacional como parte integrante da carreira de profissionais de PD&amp;I;;Utilizar compras públicas como indutoras de inovação, a partir da capacitação dos agentes públicos no Marco Legal de Ciência, Tecnologia e Inovação;;Formar recursos humanos nas áreas de ciência, pesquisa, tecnologia e inovação, inclusive por meio de apoio às atividades de extensão.</t>
  </si>
  <si>
    <t>Fortalecer ações de empreendedorismo social também, não apenas de empreendedorismo tecnologico. Temos muitos problemas no estado e os negócios de impacto social podem ajudar a resolver</t>
  </si>
  <si>
    <t>Estimular a cultura empreendedora, em especial entre os jovens;;Conceder de subvenção financeira a projetos de PD&amp;I;;Desenvolver programas de fomento à inovação e ao empreendedorismo com foco na redução das desigualdades regionais e respeitadas as vocações das regiões paranaenses;;Criar programas de empreendedorismo inovador que diminuam as brechas sociais, territoriais e de gênero.</t>
  </si>
  <si>
    <t>Márcio Santos de Santana</t>
  </si>
  <si>
    <t>Márcio Santos De Santana</t>
  </si>
  <si>
    <t>msantana@uel.br</t>
  </si>
  <si>
    <t>250.570.478-33</t>
  </si>
  <si>
    <t>Silmara Sartoreto de Oliveira</t>
  </si>
  <si>
    <t>Silmara Sartoreto De Oliveira</t>
  </si>
  <si>
    <t>Docente e Pesquisadora</t>
  </si>
  <si>
    <t>silmara.sartoreto@uel.br</t>
  </si>
  <si>
    <t>248.831.098-01</t>
  </si>
  <si>
    <t>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graduação;;Desenvolver nas escolas aptidões individuais para o empreendedorismo e para a pesquisa científica;;Alinhar as instituições de PD&amp;I com a Política Estadual de CT&amp;I por intermédio de apoio de pesquisas orientadas à missão;;Tratar com prioridade a pesquisa científica básica e aplicada, tendo em vista o bem público e o progresso da ciência, da tecnologia e da inovação e o desenvolvimento econômico e social sustentável do Estado;</t>
  </si>
  <si>
    <t>Financiamento de capacitação de professores e pesquisadores em âmbito nacional e internacional para as demandas da ciência, tecnologia,inovação e o desenvolvimento econômico e social sustentável do Estado.</t>
  </si>
  <si>
    <t>Políticas e práticas de projetos e programas de desenvolvimento social inclusivo. As IES precisam dessas políticas e práticas implementads e funcionando dentro das instituições de ensino superior, onde tudo acontece.</t>
  </si>
  <si>
    <t>Qualificar de maneira continuada e valorizar os profissionais dedicados à gestão do Sistema Paranaense de CT&amp;I, inclusive os que atuam nos Núcleos de Inovação Tecnológica das ICTs públicas;;Estimular a implantação de laboratórios multiusuários;;Apoiar as atividades de PD&amp;I e a inserção de pesquisadores nas empresas e no governo;;Harmonizar as práticas e a legislação relativas à CT&amp;I;;Promover a implementação do Marco Legal de CT&amp;I;</t>
  </si>
  <si>
    <t>Fortalecimento e financiamento das IES públicas do Paraná para a formação dos profissionais em todas as áreas visando a inclusão.</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</si>
  <si>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amparo;;Incentivar a participação em eventos de outros Estados e países para conhecimento de iniciativas e ações que podem ser replicadas;;Alinhar as políticas públicas de educação com as áreas estratégicas e os desafios estaduais e nacionais de CT&amp;I;;Ampliar, diversificar e consolidar a capacidade de pesquisa básica no Estado;;Formar recursos humanos nas áreas de ciência, pesquisa, tecnologia e inovação, inclusive por meio de apoio às atividades de extensão.</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</si>
  <si>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afins;;Financiar feiras de ciências nas escolas;</t>
  </si>
  <si>
    <t>Ampliar e fortalecer a internacionalização no ensino e pesquisa em CT&amp;I;;Estimular a constituição, a expansão e a internacionalização de redes temáticas e interdisciplinares de pesquisa;;Induzir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t>
  </si>
  <si>
    <t>Tornar as universidades paranaenses motores vitais da inovação;;Ofertar programas de licença empreendedora para estudantes e professores das universidades estaduais paranaenses;;Capacitar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</si>
  <si>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Jefferson Olivatto da Silva</t>
  </si>
  <si>
    <t>Jefferson Olivatto Da Silva</t>
  </si>
  <si>
    <t>jeffolivattosilva@uel.br</t>
  </si>
  <si>
    <t>120.079.368-44</t>
  </si>
  <si>
    <t>O ODS tem entre suas metas a eliminação da desigualdade na formação humana entre raças e gênero, o que pode auxiliar, inclusive, a aprimorar a capacidade regional em soluções de sustentabilidade</t>
  </si>
  <si>
    <t>Enfatizar a formação humana com vista a eliminação de desigualdades raciais e de gênero nas ações de forma transversal</t>
  </si>
  <si>
    <t>Fortalecer a parceria entre público e privado a respeito da regionalidade dos problemas em busca de soluções dialogadas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</si>
  <si>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PD&amp;I;;Estimular a implantação de laboratórios multiusuários;;Criar incentivos econômicos, financeiros, fiscais e outros para a inclusão de empresas em ambientes promotores de inovação;;Desenhar políticas públicas específicas para a atuação dos inventores independentes e a criação, absorção, difusão e transferência de tecnologia;;Apoiar as atividades de PD&amp;I e a inserção de pesquisadores nas empresas e no governo;;Implementar e fortalecer os Centros de Excelência em áreas estratégicas para o Estado.</t>
  </si>
  <si>
    <t>Cursos de curta e média duração que priorizem a paridade racial e de gênero por meio de incentivo fiscal e investimentos públicos</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</si>
  <si>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PD&amp;I;;Constituir a competência de gestão de projetos de CT&amp;I no âmbito do funcionalismo público estadual, nas empresas, agências de fomento e fundações de amparo;;Realizar concursos de invenções e regulamentar o investimento de capital semente estatal como forma de apoio ao empreendedorismo inovador de alto impacto;;Alinhar as políticas públicas de educação com as áreas estratégicas e os desafios estaduais e nacionais de CT&amp;I;;Formar recursos humanos nas áreas de ciência, pesquisa, tecnologia e inovação, inclusive por meio de apoio às atividades de extensão.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</si>
  <si>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universidades;;Estabelecer conexões interdisciplinares e pluriversidade de saberes;;Promover a interação entre a ciência, a cultura e a arte, com valorização dos aspectos humanísticos e da história da ciência;;Respeitar e valorizar os conhecimentos populares e tradicionais em as relações com CT&amp;I;</t>
  </si>
  <si>
    <t>Ampliar e fortalecer a internacionalização no ensino e pesquisa em CT&amp;I;;Estimular a constituição, a expansão e a internacionalização de redes temáticas e interdisciplinares de pesquisa;;Fomentar a utilização de práticas educacionais que estimulem a cultura da internacionalização do conhecimento, incorporando técnicas e práticas de excelência em todos os níveis de educação;;Incentivar a mobilidade de pesquisadores, colaboração física e virtual entre instituições paranaenses e internacionais, participação em organizações internacionais de pesquisa, desenvolvimento e inovação;;Criar programa de bolsas de estudo no exterior para alunos e professores paranaenses;</t>
  </si>
  <si>
    <t>Fomentar a criação de cursos sequenciais, tecnológicos e cienfícos de acordo com as demandas regionais</t>
  </si>
  <si>
    <t>Tornar as universidades paranaenses motores vitais da inovação;;Criar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inovação;;Capacitar professores e pós-graduandos em temas de propriedade intelectual, transferência de tecnologia, parcerias para desenvolvimento de produtos ou processos inovadores, empreendedorismo inovador com base científica;</t>
  </si>
  <si>
    <t>Criar programas para apoiar a transformação de ideias em projetos bem sucedidos e sustentáveis;;Capacitação de recursos humanos para a inovação;;Utilizar o poder de compra do Estado para fomentar o empreendedorismo inovador e a inovação;;Patrocinar políticas públicas que favorecem empreendimentos inovadores que gerem soluções para problemas ambientais;;Criar programas de empreendedorismo inovador que diminuam as brechas sociais, territoriais e de gênero.</t>
  </si>
  <si>
    <t>Elaborar cartilhas explicativas dos instrumentos de incentivo público à atividade empresarial, facilitando o acesso às informações e aumentando o número de empresas beneficiadas;;Estimular a inserção de pesquisadores em empresas privadas, através de programas de concessão de bolsas;;Elaborar programas de transformação digital para empresas;;Utilizar a encomenda tecnológica como mecanismo de resolução de desafios da administração pública;;Regulamentar a concessão de bônus tecnológico;</t>
  </si>
  <si>
    <t>Mariana Leutner</t>
  </si>
  <si>
    <t>Centro- SUL</t>
  </si>
  <si>
    <t>Acadêmica</t>
  </si>
  <si>
    <t>leutbelem@gmail.com</t>
  </si>
  <si>
    <t>101.494.969-66</t>
  </si>
  <si>
    <t>Promover imersões para que a Universidade esteja presente em empresas e demais setores produtivos, a fim de conhecer a realidade do trabalho, suas demandas, problemas e necessidades. Desta forma, será possível obter um panorâma fiel para servir de base para estudos que promovam melhoras significativas nos processos de trabalho.</t>
  </si>
  <si>
    <t>Solange de Paula Ramos</t>
  </si>
  <si>
    <t>Solange De Paula Ramos</t>
  </si>
  <si>
    <t>ramossolange@uel.br</t>
  </si>
  <si>
    <t>005.667.279-94</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</si>
  <si>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t>
  </si>
  <si>
    <t>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t>
  </si>
  <si>
    <t>Contribuir para promoção, participação e apropriação do conhecimento científico, tecnológico e inovador pela população em geral;;Ampliar as oportunidades de inclusão social das parcelas mais vulneráveis da população paranaense por meio da CT&amp;I;;Apoiar o fortalecimento de espaços de divulgação científica e de inovação como centros e museus de ciências, de inovação, planetários, herbários e afins;;Estimular a realização de atividades de popularização e divulgação da CT&amp;I em ações de inclusão social para fins de redução das desigualdades;;Buscar parcerias internacionais para o desenvolvimento de atividades de CT&amp;I, troca de experiências e captação de recursos;</t>
  </si>
  <si>
    <t>Eduardo Furiati</t>
  </si>
  <si>
    <t>PARANA : PARANA</t>
  </si>
  <si>
    <t>Analista de Informática</t>
  </si>
  <si>
    <t>furiatti@gmail.com</t>
  </si>
  <si>
    <t>908.330.669-00</t>
  </si>
  <si>
    <t>Investimento em pesquisa nas Universidades</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</si>
  <si>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internacional;;Atualizar a legislação para a garantia do compartilhamento de recursos humanos do Estado com empresas para realização de atividades de PD&amp;I;;Desenvolver aptidões individuais para o empreendedorismo de alta densidade tecnológica nos estudantes das universidades públicas, desde a graduação;</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</si>
  <si>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PD&amp;I;;Estimular a implantação de laboratórios multiusuários;</t>
  </si>
  <si>
    <t>Desenvolver metodologias de ensino não formais;;Trazer para o Estado mostras itinerantes com assuntos pertinentes à popularização da CT&amp;I;;Buscar parcerias internacionais para o desenvolvimento de atividades de CT&amp;I, troca de experiências e captação de recursos;</t>
  </si>
  <si>
    <t>Tornar as universidades paranaenses motores vitais da inovação;;Criar incentivos para que as IEES se integrem e executem programas, projetos e ações voltadas para a população com vistas a emancipação social e a integração regional solidária em articulação com a formação científica e pedagógica de seus estudantes;;Desenvolver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</si>
  <si>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Criar programas para apoiar a transformação de ideias em projetos bem sucedidos e sustentáveis;;Expandir o empreendedorismo social de base inovadora, apoiando processos que gerem a inclusão de jovens, mulheres, negros, indígenas e LGBT+ no mercado no desenvolvimento de suas potencialidades;</t>
  </si>
  <si>
    <t>deise marisa goya</t>
  </si>
  <si>
    <t>Deise Marisa Goya</t>
  </si>
  <si>
    <t>NUTRICIONISTA</t>
  </si>
  <si>
    <t>deisegmarisa@gmail.com</t>
  </si>
  <si>
    <t>934.643.209-87</t>
  </si>
  <si>
    <t>Desenvolver linhas de crédito voltadas ao avanço tecnológico e às inovações nas empresas e em outras organizações públicas e privadas no Estado do Paraná;;Atualizar a legislação para a garantia do compartilhamento de recursos humanos do Estado com empresas para realização de atividades de PD&amp;I;;Desenvolver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</si>
  <si>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Inovação&lt;/a&gt;;;Realizar ações de compliance e integridade entre os órgãos do Estado para a aplicação do Marco Legal de Ciência, Tecnologia e Inovação;;Estimular a implantação de laboratórios multiusuários;;Criar incentivos econômicos, financeiros, fiscais e outros para a inclusão de empresas em ambientes promotores de inovação;</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</si>
  <si>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públicas;;Ampliar, diversificar e consolidar a capacidade de pesquisa básica no Estado;;Formar recursos humanos nas áreas de ciência, pesquisa, tecnologia e inovação, inclusive por meio de apoio às atividades de extensão.</t>
  </si>
  <si>
    <t>Apoiar o fortalecimento de espaços de divulgação científica e de inovação como centros e museus de ciências, de inovação, planetários, herbários e afins;;Trazer para o Estado mostras itinerantes com assuntos pertinentes à popularização da CT&amp;I;;Desenvolver ações de comunicação pública da ciência e tecnologia com processos multimidiáticos e dialógicos com a população, incluindo audiências para além do público escolar;;Estabelecer conexões interdisciplinares e pluriversidade de saberes;;Apoiar o fortalecimento de meios de comunicação pública da ciência como portais, canais de vídeos, sites, jornais e projetos desenvolvidos no âmbito das ICTs.</t>
  </si>
  <si>
    <t>Fomentar a visibilidade da pesquisa e da produção de conhecimento e de inovação de pesquisadores paranaenses, seja por meio de publicações em revistas de impacto internacional e (ou) por meio da projeção e impacto nos rankings internacionais;;Fomentar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internacional;;Fomentar, manter e investir em equipamentos e infraestruturas necessários para liderar avanços científicos e tecnológicos de ponta;;Possibilitar gestores e pesquisadores vivenciar novas experiências de interação e desenvolvimento, apropriando-se de visões mais amplas e sem fronteiras, para melhores tomadas de decisão em investimentos futuros em suas organizações;</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</si>
  <si>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estadual;;Desenvolver um programa de doutores empreendedores, incentivando que doutorandos transformem ideias inovadoras em empreendimentos sustentáveis, de forma a levar conhecimento e tecnologias geradas nas universidades e centros de pesquisa para o mercado;</t>
  </si>
  <si>
    <t>Estimular a cultura empreendedora, em especial entre os jovens;;Criar programas para apoiar a transformação de ideias em projetos bem sucedidos e sustentáveis;;Apoiar ao avanço tecnológico e às inovações nas empresas e outras organizações públicas e privadas no Estado do Paraná;;Conceder de subvenção financeira a projetos de PD&amp;I;;Fomentar o capital empreendedor em projetos de CT&amp;I no Paraná;</t>
  </si>
  <si>
    <t>Aldair Calistro Matos</t>
  </si>
  <si>
    <t>Universidade estadual de Londrina</t>
  </si>
  <si>
    <t>aldair@uel.br</t>
  </si>
  <si>
    <t>918.064.539-91</t>
  </si>
  <si>
    <t>1-Criar programas para que a comunidade tenha acesso aos trabalhos, projetos de pesquisas e resultados desenvolvidos nos órgãos públicos, principalmente as universidades, Institutos agronômicos, etc. e possam se beneficiar dos trabalhos realizados. 
2-Possibilitar que as universidades possam oferecer serviços a comunidade com valores acessíveis com o objetivo de arrecadar apenas para manter os serviços a comunidade, como Hospital veterinário e laboratórios, agronomia, etc. 
3-Criar cursos técnicos nas universidades utilizando se a estrutura privilegiada e o corpo docente para isso, por exemplo, na cidade de Londrina não existe curso técnico em agronomia e ao mesmo tempo na Universidade Estadual de Londrina tem uma fazenda escola e professores da área que poderiam oferecer este curso de técnico agrícola para a comunidade.</t>
  </si>
  <si>
    <t>Promover programas de orientação e auxilio na agricultura e pecuária com visitas de profissionais nas propriedades rurais.</t>
  </si>
  <si>
    <t>Flavio Lima</t>
  </si>
  <si>
    <t>UFPR (Mestrando) / MOVEO Consultoria (Sócio)</t>
  </si>
  <si>
    <t>Mestrando / Sócio</t>
  </si>
  <si>
    <t>flavio.lima@moveoconsultoria.com.br</t>
  </si>
  <si>
    <t>662.752.105-91</t>
  </si>
  <si>
    <t>O Estado deve assegurar que todas as políticas promovidas por ele e que se destinam a promover a pesquisa e tecnologia tenha interação entre os agentes públicos e privados (o Estado propriamente, as empresas, start-ups, as universidades públicas e privadas e os "innovation clusters" que são a razão aparente das políticas darem certo em outros países).</t>
  </si>
  <si>
    <t>Apoiar a cooperação entre empresas, governo e instituições de ciência e tecnologia, em caráter regional, nacional e internacional;;Promover políticas setoriais de PD&amp;I por meio de ações orientadas para objetivos estratégicos;;Realizar uma gestão da CT&amp;I orientada à avaliação de resultados;;Tratar com prioridade a pesquisa científica básica e aplicada, tendo em vista o bem público e o progresso da ciência, da tecnologia e da inovação e o desenvolvimento econômico e social sustentável do Estado;;Criar um sistema digital que conecte recursos humanos, capacidade instalada, especialidades dos pesquisadores e Institutos de Pesquisas e Inovação às demandas sociais e de mercado;</t>
  </si>
  <si>
    <t>Impulsionar programas de inovação que abarquem as disruptivas e as não disruptivas. O país precisa de todas as inovações.</t>
  </si>
  <si>
    <t>O Estado precisa cuidar dos segmentos econômicos que são fortes e olhar para o futuro em áreas que ainda não estão presentes. O país de forma global necessita de pesquisa aplicada em áreas que sustentam a digitalização (por que não pensar em desenvolver e fabricar chips para a indústria nacional).</t>
  </si>
  <si>
    <t>Desenvolver, implementar e manter um sistema de informações, comunicação e disseminação do conhecimento em ciência, tecnologia e inovação;;Regulamentar as modalidades de fomento previstas na &lt;a href="https://www.legislacao.pr.gov.br/legislacao/pesquisarAto.do?action=exibir&amp;codAto=246931&amp;indice=1&amp;totalRegistros=1&amp;dt=4.3.2023.12.38.45.717" target="_blank"&gt;Lei de Inovação&lt;/a&gt;;;Harmonizar as práticas e a legislação relativas à CT&amp;I;;Desenvolver o sistema de parques tecnológicos e ambientes de inovação do Estado;;Implementar e fortalecer os Centros de Excelência em áreas estratégicas para o Estado.</t>
  </si>
  <si>
    <t>O Estado deve dar foco na coordenação da formação de capital humano com ênfase em formação básica (matemática, ciências e compreensão da língua). Precisamos de menos fórmulas mirabolantes e mais "back to basics" acompanhando o estudante desde os primeiros anos da sua formação escolar. E ao chegar ao nível técnico e universitário coordenar a promoção do STEM (ciência, tecnologia, engenharia e matemática).</t>
  </si>
  <si>
    <t>As ações de infraestrutura e cooperação não devem olhar somente o agora em termos de setores onde o estado do Paraná já é forte, mas projetar o olhar adiante em áreas que serão estratégicas para o desenvolvimento econômico da nova economia.</t>
  </si>
  <si>
    <t>Contribuir para promoção, participação e apropriação do conhecimento científico, tecnológico e inovador pela população em geral;;Ampliar as oportunidades de inclusão social das parcelas mais vulneráveis da população paranaense por meio da CT&amp;I;;Promover a interação entre a ciência, a cultura e a arte, com valorização dos aspectos humanísticos e da história da ciência;;Estabelecer parcerias em atividades de popularização e divulgação da CT&amp;I com órgãos públicos, entidades de CT&amp;I, empresas, universidades e instituições de pesquisa, entre outras;;Apoiar o fortalecimento de meios de comunicação pública da ciência como portais, canais de vídeos, sites, jornais e projetos desenvolvidos no âmbito das ICTs.</t>
  </si>
  <si>
    <t>O estado do Paraná deve promover "benchmarking" envolvendo agentes públicos e privados com países que têm "innovation clusters" ativos e que tem melhor desempenho em rankings de avaliação de CT&amp;I.</t>
  </si>
  <si>
    <t>Fomentar à cooperação entre empresas, governo e instituições de ciência e tecnologia, em caráter regional, nacional e internacional;;Apoiar a internacionalização de instituições públicas e privadas paranaenses que atuam na área de CT&amp;I;;Apoiar a produção científica paranaense indexada em publicações internacionais;;Atrair pesquisadores estrangeiros com programas de desenvolvimento conjunto;;Ampliação da cooperação internacional com ênfase nas áreas estratégicas para o desenvolvimento do Estado do Paraná.</t>
  </si>
  <si>
    <t>O estado do Paraná pode criar instalações laboratoriais e de teste que possam ser "alugados" para uso empresas e instituições de ensino que se dedicarem a pesquisa de básica e aplicada nos eixos estratégicos. Um exemplo deste tipo de ação, vi na Coréia do Sul, onde o governo decidiu que mobilidade era eixo estratégico e criou laboratórios, pistas de teste que todas as montadoras podem usar (pagando por isso) para que a tecnologia fosse transferida e depois criada dentro do país.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</si>
  <si>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</si>
  <si>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Apoiar ao avanço tecnológico e às inovações nas empresas e outras organizações públicas e privadas no Estado do Paraná;;Conceder de subvenção financeira a projetos de PD&amp;I;;Financiar incubadoras e aceleradoras em empresas com base tecnológica;;Impulsionar a inovação disruptiva e o empreendedorismo no campo digital para MPMEs, possibilitando que startups aproveitem as oportunidades do mercado regional e fortaleçam a competitividade paranaense nas áreas estratégicas;;Fomentar o capital empreendedor em projetos de CT&amp;I no Paraná;</t>
  </si>
  <si>
    <t>Conceder benefícios financeiros para iniciativas de inovação nas empresas, reembolsáveis e não reembolsáveis;;Estimular a inserção de pesquisadores em empresas privadas, através de programas de concessão de bolsas;;Promover ações de Apoio Direto à Inovação destinadas ao atendimento de prioridades estaduais de interesse estratégico;;Utilizar a encomenda tecnológica como mecanismo de resolução de desafios da administração pública;;Prever investimentos em pesquisa, desenvolvimento e inovação em contratos de concessão de serviços públicos e regulações setoriais.</t>
  </si>
  <si>
    <t>Retirar a burocracia "ruim" dos processos na esfera estadual e promover este movimento para adentrar a esfera municipal.</t>
  </si>
  <si>
    <t>Inovação como parte do currículo desde a educação de base em todas as escolas publicas e privadas, integrar estes currículos das escolas com os institutos técnicos e universidades.</t>
  </si>
  <si>
    <t>PAULA DANIELA MUNHOS</t>
  </si>
  <si>
    <t>Paula Daniela Munhos</t>
  </si>
  <si>
    <t>Instituto de Desenvolvimento Rural do Paraná - IAPAR-EMATER (IDR-Paraná)</t>
  </si>
  <si>
    <t>Assistente de Gestão da Inovação</t>
  </si>
  <si>
    <t>paulamunhos@idr.pr.gov.br</t>
  </si>
  <si>
    <t>007.834.779-37</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</si>
  <si>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internacional;;Realizar uma gestão da CT&amp;I orientada à avaliação de resultados;;Tratar com prioridade a pesquisa científica básica e aplicada, tendo em vista o bem público e o progresso da ciência, da tecnologia e da inovação e o desenvolvimento econômico e social sustentável do Estado;;Promover a simplificação de procedimentos para gestão de projetos de ciência, tecnologia e inovação.</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</si>
  <si>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PD&amp;I;;Estimular a inovação no setor público e privado, a constituição e a manutenção de parques, os arranjos Produtivos Locais (APLs), os polos e arranjos tecnológicos, os distritos industriais e os demais ambientes promotores da inovação;;Harmonizar as práticas e a legislação relativas à CT&amp;I;;Promover a implementação do Marco Legal de CT&amp;I;</t>
  </si>
  <si>
    <t>Interagir com os órgãos de controle, fiscalização e procuradores do Estado para difusão do Marco Legal de CT&amp;I e da PECTI, visando a cooperação entre os atores do Sistema Paranaense e criação de um diálogo comum e interativo. ;Elaborar, com o auxílio de outros entes do Estado, minutas padrão, pareceres referenciais e check list de documentos a fim de agilizar a tramitação e aprovação dos instrumentos jurídicos previsto na Lei de Inovação.</t>
  </si>
  <si>
    <t>Manejar novos instrumentos jurídicos de contratação contidos no Marco Legal de Ciência, Tecnologia e Inovação;;Qualificar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CT&amp;I;;Inserir a educação básica no Sistema Estadual de CT&amp;I e considerar seus atores como operadores de CT&amp;I;;Formar recursos humanos nas áreas de ciência, pesquisa, tecnologia e inovação, inclusive por meio de apoio às atividades de extensão.</t>
  </si>
  <si>
    <t>Contratar e treinar servidores para atuação nos NITs do Estado do Paraná.</t>
  </si>
  <si>
    <t>Ampliar e fortalecer a internacionalização no ensino e pesquisa em CT&amp;I;;Estimular a constituição, a expansão e a internacionalização de redes temáticas e interdisciplinares de pesquisa;;Elaborar manuais, cartilhas e instrumentos similares para orientar as ações internacionais dos órgãos e das entidades da Administração Pública Estadual no que tange à celebração de protocolos, convênios e contratos internacionais;;Apoiar a internacionalização de instituições públicas e privadas paranaenses que atuam na área de CT&amp;I;;Ampliação da cooperação internacional com ênfase nas áreas estratégicas para o desenvolvimento do Estado do Paraná.</t>
  </si>
  <si>
    <t>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estudantes;;Constituir fóruns de integração de políticas de CT&amp;I com os diversos agentes e atores;;Capacitar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</si>
  <si>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Neste tôpico tenho uma sugestão de redação, não é possível ampliar o escopo acadêmico/IEES e incluir também Institutos de Pesquisa (IP/pesquisadores. Ex: "capacitar professores, pós-graduandos e pesquisadores..." ou "Estruturar os NITs das IEES e dos IPs"</t>
  </si>
  <si>
    <t>Estimular a cultura empreendedora, em especial entre os jovens;;Apoiar ao avanço tecnológico e às inovações nas empresas e outras organizações públicas e privadas no Estado do Paraná;;Conceder de subvenção financeira a projetos de PD&amp;I;;Estimular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t>
  </si>
  <si>
    <t>Galdino Andrade Filho</t>
  </si>
  <si>
    <t>gal.andrade7@gmail.com</t>
  </si>
  <si>
    <t>449.573.009-68</t>
  </si>
  <si>
    <t>Miguel Belinati Piccirillo</t>
  </si>
  <si>
    <t>Uel</t>
  </si>
  <si>
    <t>Diretor de Centro</t>
  </si>
  <si>
    <t>miguel.belinati@uel.br</t>
  </si>
  <si>
    <t>042.055.399-16</t>
  </si>
  <si>
    <t>Desenvolver linhas de crédito voltadas ao avanço tecnológico e às inovações nas empresas e em outras organizações públicas e privadas no Estado do Paraná;;Apoiar as atividades de PD&amp;I e a inserção de pesquisadores nas empresas e no governo;;Tratar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</si>
  <si>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Regulamentar as modalidades de fomento previstas na &lt;a href="https://www.legislacao.pr.gov.br/legislacao/pesquisarAto.do?action=exibir&amp;codAto=246931&amp;indice=1&amp;totalRegistros=1&amp;dt=4.3.2023.12.38.45.717" target="_blank"&gt;Lei de Inovação&lt;/a&gt;;;Estimular a implantação de laboratórios multiusuários;;Definir estratégias para estímulo da constituição, expansão e internacionalização de redes temáticas de pesquisa com trilhas para sua destinação econômica;;Desenvolver o sistema de parques tecnológicos e ambientes de inovação do Estado;;Ampliar a articulação e a cooperação institucional, nacional e internacional em matéria de CT&amp;I;</t>
  </si>
  <si>
    <t>Fortalecer a cooperação com órgãos e entidades públicos e com entidades privadas, inclusive para o compartilhamento de recursos humanos especializados e a capacidade instalada, para a execução de projetos de PD&amp;I;;Constituir a competência de gestão de projetos de CT&amp;I no âmbito do funcionalismo público estadual, nas empresas, agências de fomento e fundações de amparo;;Promover a abordagem mais consistente dos conteúdos de ciências, tecnologia, engenharia e matemática na formação em todos os níveis;;Inserir a educação básica no Sistema Estadual de CT&amp;I e considerar seus atores como operadores de CT&amp;I;;Ampliar, diversificar e consolidar a capacidade de pesquisa básica no Estado;</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</si>
  <si>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afins;;Financiar feiras de ciências nas escolas;;Trazer para o Estado mostras itinerantes com assuntos pertinentes à popularização da CT&amp;I;</t>
  </si>
  <si>
    <t>Induzir e fomentar a institucionalização e a consolidação de uma Cultura de Internacionalização no Sistema Estadual de Ensino Superior;;Gerar novos modelos de gestão, de ensino, de pesquisa, de inovação e de cooperação e interação que projetem e executem ações de internacionalização;;Treinamento de gestores para sensibilização da importância das ações de internacionalização, de pesquisa aplicada, de relacionamento com o setor empresarial e governo;;Elaborar manuais, cartilhas e instrumentos similares para orientar as ações internacionais dos órgãos e das entidades da Administração Pública Estadual no que tange à celebração de protocolos, convênios e contratos internacionais;;Possibilitar gestores e pesquisadores vivenciar novas experiências de interação e desenvolvimento, apropriando-se de visões mais amplas e sem fronteiras, para melhores tomadas de decisão em investimentos futuros em suas organizações;</t>
  </si>
  <si>
    <t>Estimular a cultura empreendedora, em especial entre os jovens;;Apoiar ao avanço tecnológico e às inovações nas empresas e outras organizações públicas e privadas no Estado do Paraná;;Conceder de subvenção financeira a projetos de PD&amp;I;;Capacitação de recursos humanos para a inovação;;Utilizar o poder de compra do Estado para fomentar o empreendedorismo inovador e a inovação;</t>
  </si>
  <si>
    <t>Conceder benefícios financeiros para iniciativas de inovação nas empresas, reembolsáveis e não reembolsáveis;;Estimular a inserção de pesquisadores em empresas privadas, através de programas de concessão de bolsas;;Regulamentar a concessão de bônus tecnológico;;Lançar prêmios tecnológicos para empresas sediadas no Estado;;Utilizar o poder de compra do Estado para estimular empresas inovadoras;</t>
  </si>
  <si>
    <t>Ana Carolina Levandoski Correa</t>
  </si>
  <si>
    <t>ana_carolina_lcorrea@hotmail.com</t>
  </si>
  <si>
    <t>077.105.879-92</t>
  </si>
  <si>
    <t>Apoiar as atividades de PD&amp;I e a inserção de pesquisadores nas empresas e no governo;;Desenvolver aptidões individuais para o empreendedorismo de alta densidade tecnológica nos estudantes das universidades públicas, desde a graduação;;Desenvolver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t>
  </si>
  <si>
    <t>Regulamentar as modalidades de fomento previstas na &lt;a href="https://www.legislacao.pr.gov.br/legislacao/pesquisarAto.do?action=exibir&amp;codAto=246931&amp;indice=1&amp;totalRegistros=1&amp;dt=4.3.2023.12.38.45.717" target="_blank"&gt;Lei de Inovação&lt;/a&gt;;;Definir estratégias para estímulo da constituição, expansão e internacionalização de redes temáticas de pesquisa com trilhas para sua destinação econômica;;Conectar pesquisadores, linhas de pesquisa, empresas, necessidades públicas e privadas no desenho de soluções inovadoras;;Apoiar as atividades de PD&amp;I e a inserção de pesquisadores nas empresas e no governo;;Desenvolver o sistema de parques tecnológicos e ambientes de inovação do Estado;</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</si>
  <si>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replicadas;;Inserir a educação básica no Sistema Estadual de CT&amp;I e considerar seus atores como operadores de CT&amp;I;</t>
  </si>
  <si>
    <t>Contribuir para promoção, participação e apropriação do conhecimento científico, tecnológico e inovador pela população em geral;;Ampliar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universidades;;Estimular a participação de jovens, em especial meninas, em atividades de CT&amp;I;;Respeitar e valorizar os conhecimentos populares e tradicionais em as relações com CT&amp;I;</t>
  </si>
  <si>
    <t>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internacionais;;Criar programa de bolsas de estudo no exterior para alunos e professores paranaenses;</t>
  </si>
  <si>
    <t>Tornar as universidades paranaenses motores vitais da inovação;;Ofertar programas de licença empreendedora para estudantes e professores das universidades estaduais paranaenses;;Apoiar e incentivar a integração dos inventores independentes às atividades das ICTs e aos istema produtivo estadual;;Aperfeiçoar as práticas relativas à proteção da propriedade intelectual, sua divulgação e conexão com o setor produtivo;;Capacitar professores e pós-graduandos em temas de propriedade intelectual, transferência de tecnologia, parcerias para desenvolvimento de produtos ou processos inovadores, empreendedorismo inovador com base científica;</t>
  </si>
  <si>
    <t>Criar programas para apoiar a transformação de ideias em projetos bem sucedidos e sustentáveis;;Atrair instrumentos de fomento e crédito para atividades que envolvam empreendedorismo inovador;;Expandir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ambientais;;Criar programas de empreendedorismo inovador que diminuam as brechas sociais, territoriais e de gênero.</t>
  </si>
  <si>
    <t>Estimular a inserção de pesquisadores em empresas privadas, através de programas de concessão de bolsas;;Qualificar profissionais especializados para atuarem na área de execução de projetos de inovação no ambiente empresarial;;Elaborar programas de transformação digital para empresas;;Utilizar a encomenda tecnológica como mecanismo de resolução de desafios da administração pública;;Lançar prêmios tecnológicos para empresas sediadas no Estado;</t>
  </si>
  <si>
    <t>Guilherme Rosso</t>
  </si>
  <si>
    <t>Complexo Pequeno Príncipe</t>
  </si>
  <si>
    <t>guilherme.rosso@hpp.org.br</t>
  </si>
  <si>
    <t>096.988.974-70</t>
  </si>
  <si>
    <t>Conceder de subvenção financeira a projetos de PD&amp;I;;Apoiar as atividades de PD&amp;I e a inserção de pesquisadores nas empresas e no governo;;Desenvolver aptidões individuais para o empreendedorismo de alta densidade tecnológica nos estudantes das universidades públicas, desde a graduação;;Promover políticas setoriais de PD&amp;I por meio de ações orientadas para objetivos estratégicos;;Alinhar as instituições de PD&amp;I com a Política Estadual de CT&amp;I por intermédio de apoio de pesquisas orientadas à missão;</t>
  </si>
  <si>
    <t>Garantir a ampliação, regularidade e perenidade dos financiamentos e investimentos em CT&amp;I;;Regulamentar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públicas;;Estimular a inovação no setor público e privado, a constituição e a manutenção de parques, os arranjos Produtivos Locais (APLs), os polos e arranjos tecnológicos, os distritos industriais e os demais ambientes promotores da inovação;;Apoiar as atividades de PD&amp;I e a inserção de pesquisadores nas empresas e no governo;</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</si>
  <si>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amparo;;Promover a abordagem mais consistente dos conteúdos de ciências, tecnologia, engenharia e matemática na formação em todos os níveis;;Inserir a educação básica no Sistema Estadual de CT&amp;I e considerar seus atores como operadores de CT&amp;I;</t>
  </si>
  <si>
    <t>Aumentar o orçamento estadual para investimento em bolsas de iniciação científica, mestrado e doutorado.</t>
  </si>
  <si>
    <t>Ampliar as oportunidades de inclusão social das parcelas mais vulneráveis da população paranaense por meio da CT&amp;I;;Apoiar o fortalecimento de espaços de divulgação científica e de inovação como centros e museus de ciências, de inovação, planetários, herbários e afins;;Financiar feiras de ciências nas escolas;;Estimular a participação de jovens, em especial meninas, em atividades de CT&amp;I;;Promover a interação entre a ciência, a cultura e a arte, com valorização dos aspectos humanísticos e da história da ciência;</t>
  </si>
  <si>
    <t>Incentivar a aproximação do Sistema Estadual de CT&amp;I de sistemas internacionais de CT&amp;I;;Possibilitar gestores e pesquisadores vivenciar novas experiências de interação e desenvolvimento, apropriando-se de visões mais amplas e sem fronteiras, para melhores tomadas de decisão em investimentos futuros em suas organizações;;Incentivar a mobilidade de pesquisadores, colaboração física e virtual entre instituições paranaenses e internacionais, participação em organizações internacionais de pesquisa, desenvolvimento e inovação;;Atrair pesquisadores estrangeiros com programas de desenvolvimento conjunto;;Criar programa de bolsas de estudo no exterior para alunos e professores paranaenses;</t>
  </si>
  <si>
    <t>Estimular a inserção de pesquisadores em empresas privadas, através de programas de concessão de bolsas;;Elaborar programas de transformação digital para empresas;;Promover ações de Apoio Direto à Inovação destinadas ao atendimento de prioridades estaduais de interesse estratégico;;Utilizar o poder de compra do Estado para estimular empresas inovadoras;;Prever investimentos em pesquisa, desenvolvimento e inovação em contratos de concessão de serviços públicos e regulações setoriais.</t>
  </si>
  <si>
    <t>Estimular redes e consórcios setoriais de inovação (ex.: consórcio de inovação hospitalar, rede de inovação das empresas de energia, etc.).</t>
  </si>
  <si>
    <t>Tiago Severo Peixe</t>
  </si>
  <si>
    <t>tiago@uel.br</t>
  </si>
  <si>
    <t>031.112.449-62</t>
  </si>
  <si>
    <t>Utilização de requisitos nacionais e internacionais, como os da O.C.D.E. para qualificação de processos, produtos e/ou serviços.</t>
  </si>
  <si>
    <t>Desenvolver linhas de crédito voltadas ao avanço tecnológico e às inovações nas empresas e em outras organizações públicas e privadas no Estado do Paraná;;Apoiar as atividades de PD&amp;I e a inserção de pesquisadores nas empresas e no governo;;Atualizar a legislação para a garantia do compartilhamento de recursos humanos do Estado com empresas para realização de atividades de PD&amp;I;;Criar um sistema digital que conecte recursos humanos, capacidade instalada, especialidades dos pesquisadores e Institutos de Pesquisas e Inovação às demandas sociais e de mercado;;Promover a simplificação de procedimentos para gestão de projetos de ciência, tecnologia e inovação.</t>
  </si>
  <si>
    <t>Favorecer a adoção de requisitos de qualidade e produção, de acordo com modelos nacionais e internacionais consagrados.</t>
  </si>
  <si>
    <t>Incentivar a interação com as comunidades, aonde estão localizadas as IES.</t>
  </si>
  <si>
    <t>Manejar novos instrumentos jurídicos de contratação contidos no Marco Legal de Ciência, Tecnologia e Inovação;;Promover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PD&amp;I;;Incentivar a participação em eventos de outros Estados e países para conhecimento de iniciativas e ações que podem ser replicadas;;Formar recursos humanos nas áreas de ciência, pesquisa, tecnologia e inovação, inclusive por meio de apoio às atividades de extensão.</t>
  </si>
  <si>
    <t>Financiar e impulsionar a participação de pesquisadores internacionais, e a troca de experiências nas IES.</t>
  </si>
  <si>
    <t>Ampliar e fortalecer a internacionalização no ensino e pesquisa em CT&amp;I;;Fomentar à cooperação entre empresas, governo e instituições de ciência e tecnologia, em caráter regional, nacional e internacional;;Fomentar, manter e investir em equipamentos e infraestruturas necessários para liderar avanços científicos e tecnológicos de ponta;;Incentivar a mobilidade de pesquisadores, colaboração física e virtual entre instituições paranaenses e internacionais, participação em organizações internacionais de pesquisa, desenvolvimento e inovação;;Criar programa de bolsas de estudo no exterior para alunos e professores paranaenses;</t>
  </si>
  <si>
    <t>GILES BALBINOTTI</t>
  </si>
  <si>
    <t>Giles Balbinotti</t>
  </si>
  <si>
    <t>SEI</t>
  </si>
  <si>
    <t>LESTE</t>
  </si>
  <si>
    <t>DIRETOR</t>
  </si>
  <si>
    <t>gilesbalbinotti@inova.pr.gov.br</t>
  </si>
  <si>
    <t>706.547.199-34</t>
  </si>
  <si>
    <t>fomento, politicas publicas e fortalecimento da governança para os Ecossistemas Regionais de Inovação</t>
  </si>
  <si>
    <t>Apoiar a cooperação entre empresas, governo e instituições de ciência e tecnologia, em caráter regional, nacional e internacional;;Desenvolver aptidões individuais para o empreendedorismo de alta densidade tecnológica nos estudantes das universidades públicas, desde a graduação;;Realizar uma gestão da CT&amp;I orientada à avaliação de resultados;;Tornar comum a utilização da capacidade técnico-científica instalada para a solução de problemas do Estado e da sociedade;;Promover a simplificação de procedimentos para gestão de projetos de ciência, tecnologia e inovação.</t>
  </si>
  <si>
    <t>formação de capital humano, fomento, politicas publicas e fortalecimento da governança para os Ecossistemas Regionais de Inovação</t>
  </si>
  <si>
    <t>Desenvolver, implementar e manter um sistema de informações, comunicação e disseminação do conhecimento em ciência, tecnologia e inovação;;Utilizar as compras públicas como indutoras de inovação, a partir da capacitação dos agentes públicos no Marco Legal de Ciência, Tecnologia e Inovação;;Criar incentivos econômicos, financeiros, fiscais e outros para a inclusão de empresas em ambientes promotores de inovação;;Desenhar políticas públicas específicas para a atuação dos inventores independentes e a criação, absorção, difusão e transferência de tecnologia;;Desenvolver o sistema de parques tecnológicos e ambientes de inovação do Estado;</t>
  </si>
  <si>
    <t>cooperações com instituições de ensino, pragmatismo no desenvolvimento de capital humano em tecnologia e inovação.</t>
  </si>
  <si>
    <t>Fortalecer a cooperação com órgãos e entidades públicos e com entidades privadas, inclusive para o compartilhamento de recursos humanos especializados e a capacidade instalada, para a execução de projetos de PD&amp;I;;Realizar concursos de invenções e regulamentar o investimento de capital semente estatal como forma de apoio ao empreendedorismo inovador de alto impacto;;Ampliar, diversificar e consolidar a capacidade de pesquisa básica no Estado;;Formar recursos humanos nas áreas de ciência, pesquisa, tecnologia e inovação, inclusive por meio de apoio às atividades de extensão.</t>
  </si>
  <si>
    <t>seguimento de indicadores associados às entregas dos ambientes promotores de inovação;</t>
  </si>
  <si>
    <t>avaliar as entregas com base em indicadores e retroalimentar as melhorias nas politicas publicas e fontes de fomento.</t>
  </si>
  <si>
    <t>Financiar feiras de ciências nas escolas;;Estabelecer conexões interdisciplinares e pluriversidade de saberes;;Apoiar ações para a formação de quadros para atuação em popularização e divulgação da CT&amp;I (técnico, gestão e pesquisa);;Respeitar e valorizar os conhecimentos populares e tradicionais em as relações com CT&amp;I;;Buscar parcerias internacionais para o desenvolvimento de atividades de CT&amp;I, troca de experiências e captação de recursos;</t>
  </si>
  <si>
    <t>termos de cooperação internacional que visem fortalecimento da inovação e do business do Paraná;</t>
  </si>
  <si>
    <t>Fomentar à cooperação entre empresas, governo e instituições de ciência e tecnologia, em caráter regional, nacional e internacional;;Gerar novos modelos de gestão, de ensino, de pesquisa, de inovação e de cooperação e interação que projetem e executem ações de internacionalização;;Treinamento de gestores para sensibilização da importância das ações de internacionalização, de pesquisa aplicada, de relacionamento com o setor empresarial e governo;;Criação de novos modelos de interação internacional;;Criar programa de bolsas de estudo no exterior para alunos e professores paranaenses;</t>
  </si>
  <si>
    <t>políticas públicas favoráveis às interações entre as hélices.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</si>
  <si>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t>
  </si>
  <si>
    <t>políticas públicas favoráveis à inovação e ao empreendedorismo.</t>
  </si>
  <si>
    <t>Estimular a cultura empreendedora, em especial entre os jovens;;Utilizar o poder de compra do Estado para fomentar o empreendedorismo inovador e a inovação;;Atrair instrumentos de fomento e crédito para atividades que envolvam empreendedorismo inovador;;Estabelecer um conjunto de programas e ações escaláveis para adigitalização básica de MPMEs no Estado do Paraná;;Criar programas de empreendedorismo inovador que diminuam as brechas sociais, territoriais e de gênero.</t>
  </si>
  <si>
    <t>políticas públicas</t>
  </si>
  <si>
    <t>Conceder benefícios financeiros para iniciativas de inovação nas empresas, reembolsáveis e não reembolsáveis;;Qualificar profissionais especializados para atuarem na área de execução de projetos de inovação no ambiente empresarial;;Promover ações de Apoio Direto à Inovação destinadas ao atendimento de prioridades estaduais de interesse estratégico;;Regulamentar a concessão de bônus tecnológico;;Lançar prêmios tecnológicos para empresas sediadas no Estado;</t>
  </si>
  <si>
    <t>executar políticas publicas</t>
  </si>
  <si>
    <t>criar cultura para um mindset conectado com a transformação digital</t>
  </si>
  <si>
    <t>criar ambiente favorável</t>
  </si>
  <si>
    <t>Rafael Rodrigues</t>
  </si>
  <si>
    <t>Copel</t>
  </si>
  <si>
    <t>Engenheiro Eletricista Senior</t>
  </si>
  <si>
    <t>rafael.rodrigues@copel.com</t>
  </si>
  <si>
    <t>029.353.129-37</t>
  </si>
  <si>
    <t>1. Investir em Pesquisa e Desenvolvimento (P&amp;D): Destinar recursos significativos para programas de P&amp;D que visem soluções inovadoras e sustentáveis, abordando desafios específicos relacionados aos ODS.
2. Estabelecer Parcerias Público-Privadas: Facilitar colaborações entre instituições de pesquisa, empresas e organizações da sociedade civil para promover o desenvolvimento conjunto de tecnologias e práticas sustentáveis.
3. Incentivos Fiscais e Financeiros: Oferecer incentivos fiscais e financeiros para empresas que investem em projetos de pesquisa alinhados aos ODS, estimulando a inovação e a responsabilidade social corporativa.
4. Desenvolver Políticas de Propriedade Intelectual: Implementar políticas que facilitem a proteção e a comercialização de inovações, incentivando a pesquisa aplicada e a transferência de tecnologia para o setor produtivo.
5. Fomentar Startups e Empreendedorismo Sustentável: Criar ambientes propícios para o surgimento e crescimento de startups que se dedicam a soluções sustentáveis, fornecendo suporte financeiro e estrutural.
6. Capacitar Recursos Humanos: Investir em programas de capacitação e formação de profissionais especializados em áreas relacionadas aos ODS, promovendo uma força de trabalho qualificada.
7. Estabelecer Metas e Indicadores de Desempenho: Definir metas claras e indicadores de desempenho para avaliar o impacto das pesquisas científicas e tecnológicas no alcance dos ODS.
8. Promover a Inclusão Social e Equidade de Gênero: Incentivar pesquisas que abordem desafios sociais, promovam a inclusão e contribuam para a equidade de gênero, alinhando-se aos ODS específicos.
9. Disseminar Conhecimento: Estimular a disseminação de conhecimento científico por meio de publicações, eventos e programas educacionais, promovendo uma cultura de inovação e sustentabilidade.
Ao adotar essas medidas, o Estado pode criar um ambiente propício para a pesquisa científica e tecnológica contribuir efetivamente para o desenvolvimento.</t>
  </si>
  <si>
    <t>Desenvolver linhas de crédito voltadas ao avanço tecnológico e às inovações nas empresas e em outras organizações públicas e privadas no Estado do Paraná;;Conceder de subvenção financeira a projetos de PD&amp;I;;Realizar uma gestão da CT&amp;I orientada à avaliação de resultados;</t>
  </si>
  <si>
    <t>Realização de Pesquisa Aplicada de acordo com a necessidade da empresa e vocação da academia.</t>
  </si>
  <si>
    <t>Incentivar Parcerias Estratégicas: Facilitar a formação de parcerias entre instituições acadêmicas e empresas, incentivando a colaboração em projetos de pesquisa aplicada, desenvolvimento de produtos e inovação.
Criação de Centros de Pesquisa Colaborativos: Estabelecer centros de pesquisa que reúnam acadêmicos, pesquisadores e profissionais da indústria, proporcionando um ambiente colaborativo para resolver desafios específicos relacionados aos ODS.
Fomentar Programas de Transferência de Tecnologia: Desenvolver políticas que facilitem a transferência eficiente de tecnologias e conhecimentos gerados nas instituições acadêmicas para as empresas, acelerando a aplicação prática das descobertas.
Incentivar a Participação Empresarial em Projetos de Pesquisa: Criar mecanismos que incentivem as empresas a se envolverem em projetos de pesquisa acadêmica, oferecendo incentivos fiscais, financiamento ou outros benefícios.
Estabelecer Plataformas de Inovação Aberta: Promover ambientes de inovação aberta que facilitem a colaboração entre setores público, privado e acadêmico, estimulando o compartilhamento de ideias e recursos.
Desenvolver Programas de Bolsas e Estágios: Implementar programas que ofereçam bolsas de estudo e estágios para estudantes e pesquisadores em empresas, proporcionando experiência prática e promovendo a aplicação prática do conhecimento acadêmico.
Criação de Fundos de Investimento Conjuntos: Estabelecer fundos de investimento que reúnam recursos do setor público e privado para financiar projetos de pesquisa e inovação alinhados aos ODS.
Estimular Iniciativas de Empreendedorismo: Apoiar programas que incentivem a criação de startups baseadas em pesquisas acadêmicas, proporcionando suporte financeiro, mentoria e acesso a redes de investidores.
Desenvolver Cursos e Treinamentos Conjuntos: Criar programas educacionais que integrem currículos acadêmicos com a experiência prática das empresas, preparando os estudantes para as demandas.</t>
  </si>
  <si>
    <t>1. Incentivos Fiscais para Pesquisa e Desenvolvimento (P&amp;D): Oferecer benefícios fiscais às empresas que investem em atividades de pesquisa e desenvolvimento, incentivando a inovação.
2.Fundos de Inovação: Criar fundos governamentais para financiar projetos inovadores nas empresas, especialmente aqueles alinhados aos ODS, para impulsionar a adoção de práticas sustentáveis.
3.Parcerias Público-Privadas: Facilitar parcerias colaborativas entre o setor público e privado para promover a pesquisa conjunta, desenvolvimento e implementação de soluções inovadoras.
4.Acesso a Recursos e Infraestrutura: Fornecer acesso a laboratórios, centros de pesquisa e recursos técnicos para empresas, apoiando a implementação prática de ideias inovadoras.
5.Capacitação e Treinamento: Oferecer programas de capacitação e treinamento para profissionais nas empresas, capacitando-os a adotar práticas inovadoras e sustentáveis.
6.Facilitação de Patentes e Propriedade Intelectual: Simplificar e acelerar o processo de registro de patentes, garantindo que as empresas possam proteger e comercializar suas inovações.
7.Certificação Sustentável: Estabelecer padrões e certificações para produtos e processos sustentáveis, incentivando empresas a adotarem práticas inovadoras alinhadas aos ODS.
8.Programas de Inovação Aberta: Promover a inovação aberta, incentivando empresas a colaborarem com startups, instituições acadêmicas e outras empresas para impulsionar a inovação.
9.Incentivos Financeiros para Startups: Oferecer apoio financeiro a startups inovadoras, especialmente aquelas que buscam soluções sustentáveis e alinhadas aos ODS.
10.Desenvolvimento de Ecossistemas de Inovação: Criar ecossistemas que reúnam empresas, instituições acadêmicas, organizações sem fins lucrativos e órgãos governamentais para promover a inovação e a sustentabilidade.
11.Monitoramento de Impacto: Implementar sistemas de monitoramento que avaliem o impacto das inovações nas empresas em relação aos ODS.</t>
  </si>
  <si>
    <t>Conceder benefícios financeiros para iniciativas de inovação nas empresas, reembolsáveis e não reembolsáveis;;Promover ações de Apoio Direto à Inovação destinadas ao atendimento de prioridades estaduais de interesse estratégico;;Utilizar a encomenda tecnológica como mecanismo de resolução de desafios da administração pública;;Regulamentar a concessão de bônus tecnológico;;Lançar prêmios tecnológicos para empresas sediadas no Estado;</t>
  </si>
  <si>
    <t>Desenvolvimento de Plataformas Digitais Integradas: Criar plataformas digitais que integrem serviços governamentais, facilitando o acesso da população a informações e trâmites administrativos, promovendo eficiência e transparência.
Digitalização de Processos Empresariais: Modernizar e simplificar os processos burocráticos para empresas, reduzindo a papelada e agilizando procedimentos como abertura de negócios, licenciamentos e pagamento de impostos.
Incentivar Pagamentos Digitais: Promover o uso de meios de pagamento digitais para transações comerciais, reduzindo a dependência de dinheiro em espécie e aumentando a eficiência financeira.
Estímulo à Inovação Tecnológica nas Empresas: Oferecer incentivos para que as empresas adotem tecnologias digitais inovadoras, alinhadas aos ODS, promovendo a competitividade e a sustentabilidade.
Open Data e Transparência: Disponibilizar dados governamentais de forma aberta, incentivando a inovação e possibilitando que empresas e cidadãos utilizem essas informações para desenvolver soluções sustentáveis.
Promoção da Educação Digital: Implementar programas de educação digital para capacitar a população e as empresas a aproveitarem os benefícios da tecnologia, reduzindo a exclusão digital.
Inovação Social Digital: Apoiar iniciativas de inovação social digital que abordem desafios sociais, como acesso a serviços de saúde e educação, contribuindo para o desenvolvimento inclusivo.
Cibersegurança e Proteção de Dados: Implementar políticas robustas de cibersegurança e proteção de dados para garantir a confiança na utilização de serviços digitais, promovendo um ambiente seguro para negócios e cidadãos.
Desenvolvimento de Habilidades Digitais: Investir em programas de formação e capacitação para desenvolver habilidades digitais na força de trabalho, preparando-a para os desafios da economia digital.
Incentivos a Startups de Tecnologia: Criar ambientes favoráveis para o surgimento e crescimento de startups de tecnologia.</t>
  </si>
  <si>
    <t>Implementar, antes de qualquer avanço, o Modelo de Excelência de Gestão em toda a Administração</t>
  </si>
  <si>
    <t>Marcela Milano</t>
  </si>
  <si>
    <t>Secretaria Estadual de Inovação</t>
  </si>
  <si>
    <t>marcela.milano12@gmail.com</t>
  </si>
  <si>
    <t>082.077.089-21</t>
  </si>
  <si>
    <t>Liderar uma governança articulada e participativa representando todas as regiões do estado e as diferentes hélices do ecossistema</t>
  </si>
  <si>
    <t>Desenvolver, implementar e manter um sistema de informações, comunicação e disseminação do conhecimento em ciência, tecnologia e inovação;;Utilizar as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inovação;;Desenvolver o sistema de parques tecnológicos e ambientes de inovação do Estado;</t>
  </si>
  <si>
    <t>Incluir formações de empreendedorismo inovador desde o ensino fundamental I</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</si>
  <si>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replicadas;;Inserir a educação básica no Sistema Estadual de CT&amp;I e considerar seus atores como operadores de CT&amp;I;</t>
  </si>
  <si>
    <t xml:space="preserve">Criar mecanismos para projetos de ideação com o intuito de fomentar a cultura de inovação e o aumento da base do funil na criação de negócios inovadores. 
Criar mais programas e canais de subvenção para apoiar o desenvolvimento de ideias inovadoras, ainda em fase de ideação, com o intuito de apoiar a criação de mais negócios inovadores (que em sua maioria morrem nessa fase por falta de capital e ainda maturidade muito inicial para captar investimento privado). 
</t>
  </si>
  <si>
    <t>Criar programas para apoiar a transformação de ideias em projetos bem sucedidos e sustentáveis;;Desenvolver programas de fomento à inovação e ao empreendedorismo com foco na redução das desigualdades regionais e respeitadas as vocações das regiões paranaenses;;Atualizar e aperfeiçoar os instrumentos de fomento e crédito para atividades que envolvam o empreendedorismo inovador;;Expandir o empreendedorismo social de base inovadora, apoiando processos que gerem a inclusão de jovens, mulheres, negros, indígenas e LGBT+ no mercado no desenvolvimento de suas potencialidades;;Criar programas de empreendedorismo inovador que diminuam as brechas sociais, territoriais e de gênero.</t>
  </si>
  <si>
    <t>Criar uma linha de fomento a negócios inovadores de impacto, que tenham como principal produto ou serviço, a resolução de desafios socioambientais.</t>
  </si>
  <si>
    <t>Elaborar cartilhas explicativas dos instrumentos de incentivo público à atividade empresarial, facilitando o acesso às informações e aumentando o número de empresas beneficiadas;;Conceder benefícios financeiros para iniciativas de inovação nas empresas, reembolsáveis e não reembolsáveis;;Promover ações de Apoio Direto à Inovação destinadas ao atendimento de prioridades estaduais de interesse estratégico;;Utilizar a encomenda tecnológica como mecanismo de resolução de desafios da administração pública;;Utilizar o poder de compra do Estado para estimular empresas inovadoras;</t>
  </si>
  <si>
    <t>ARIANE HINÇA SCHNEIDER</t>
  </si>
  <si>
    <t>Ariane Hinça Schneider</t>
  </si>
  <si>
    <t>Sustema Fiep</t>
  </si>
  <si>
    <t>arianehinca@gmail.com</t>
  </si>
  <si>
    <t>030.896.019-07</t>
  </si>
  <si>
    <t>Ampliar bolsas de dedicação exclusiva para doutores nas industrias. Realizar diferenciação tributária para parques tecnológicos. Ampliar plantas pilotos multi usuários.</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</si>
  <si>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Inovação&lt;/a&gt;;;Estimular a implantação de laboratórios multiusuários;</t>
  </si>
  <si>
    <t>Manejar novos instrumentos jurídicos de contratação contidos no Marco Legal de Ciência, Tecnologia e Inovação;;Promover a mobilidade internacional como parte integrante da carreira de profissionais de PD&amp;I;;Utilizar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t>
  </si>
  <si>
    <t>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afins;;Estimular a participação de jovens, em especial meninas, em atividades de CT&amp;I;;Buscar parcerias internacionais para o desenvolvimento de atividades de CT&amp;I, troca de experiências e captação de recursos;</t>
  </si>
  <si>
    <t>Ampliar e fortalecer a internacionalização no ensino e pesquisa em CT&amp;I;;Estimular a constituição, a expansão e a internacionalização de redes temáticas e interdisciplinares de pesquisa;;Fomentar à cooperação entre empresas, governo e instituições de ciência e tecnologia, em caráter regional, nacional e internacional;;Possibilitar gestores e pesquisadores vivenciar novas experiências de interação e desenvolvimento, apropriando-se de visões mais amplas e sem fronteiras, para melhores tomadas de decisão em investimentos futuros em suas organizações;;Incentivar a mobilidade de pesquisadores, colaboração física e virtual entre instituições paranaenses e internacionais, participação em organizações internacionais de pesquisa, desenvolvimento e inovação;</t>
  </si>
  <si>
    <t>Tornar as universidades paranaenses motores vitais da inovação;;Ofertar programas de licença empreendedora para estudantes e professores das universidades estaduais paranaenses;;Fomentar o relacionamento entre pesquisadores de universidades e ICTs do Estado com empresas através de projetos e programas para solução de problemas, transferência de tecnologia, compartilhamento de recursos humanos e de laboratórios;;Constituir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t>
  </si>
  <si>
    <t>Estimular a cultura empreendedora, em especial entre os jovens;;Conceder de subvenção financeira a projetos de PD&amp;I;;Estimular e apoiar a constituição, consolidação e expansão de ambientes promotores de inovação nas suas dimensões ecossistemas de inovação e mecanismos de geração de empreendimentos;;Utilizar o poder de compra do Estado para fomentar o empreendedorismo inovador e a inovação;;Financiar incubadoras e aceleradoras em empresas com base tecnológica;</t>
  </si>
  <si>
    <t>Conceder benefícios financeiros para iniciativas de inovação nas empresas, reembolsáveis e não reembolsáveis;;Elaborar programas de transformação digital para empresas;;Utilizar o poder de compra do Estado para estimular empresas inovadoras;;Prever investimentos em pesquisa, desenvolvimento e inovação em contratos de concessão de serviços públicos e regulações setoriais.</t>
  </si>
  <si>
    <t>Cícero Spartalis</t>
  </si>
  <si>
    <t>Senai sistema Fiep</t>
  </si>
  <si>
    <t>Coordenador de tecnologia e inovação</t>
  </si>
  <si>
    <t>cicerogulyas@gmail.com</t>
  </si>
  <si>
    <t>049.157.599-89</t>
  </si>
  <si>
    <t>Criar linha de fomento para projetos de inovabilidade incentivando o desenvolvimento de produtos trls mais altos, para que tenhamos mais produtos sendo lançados no mercado.</t>
  </si>
  <si>
    <t>Desenvolver linhas de crédito voltadas ao avanço tecnológico e às inovações nas empresas e em outras organizações públicas e privadas no Estado do Paraná;;Desenvolver aptidões individuais para o empreendedorismo de alta densidade tecnológica nos estudantes das universidades públicas, desde a graduação;;Promover políticas setoriais de PD&amp;I por meio de ações orientadas para objetivos estratégicos;;Realizar uma gestão da CT&amp;I orientada à avaliação de resultados;;Promover a simplificação de procedimentos para gestão de projetos de ciência, tecnologia e inovação.</t>
  </si>
  <si>
    <t>Criar incentivos econômicos, financeiros, fiscais e outros para a inclusão de empresas em ambientes promotores de inovação;;Estimular a inovação no setor público e privado, a constituição e a manutenção de parques, os arranjos Produtivos Locais (APLs), os polos e arranjos tecnológicos, os distritos industriais e os demais ambientes promotores da inovação;;Facilitar a transferência de conhecimento por meio de ações que eliminem as barreiras existentes entre os diferentes atores nas esferas pública e privada, com consequente ampliação da divulgação e comunicação da PD&amp;I junto à sociedade;;Desenvolver o sistema de parques tecnológicos e ambientes de inovação do Estado;;Implementar e fortalecer os Centros de Excelência em áreas estratégicas para o Estado.</t>
  </si>
  <si>
    <t>Criar programa com subsídio para formação técnica para a indústria, que permita que as pessoas consigam se manter financeiramente durante o curso, evitando assim a evasão e incentivando a formação de mão de obra.</t>
  </si>
  <si>
    <t>Financiar feiras de ciências nas escolas;;Estabelecer conexões interdisciplinares e pluriversidade de saberes;;Estimular a participação de jovens, em especial meninas, em atividades de CT&amp;I;;Promover a interação entre a ciência, a cultura e a arte, com valorização dos aspectos humanísticos e da história da ciência;;Buscar parcerias internacionais para o desenvolvimento de atividades de CT&amp;I, troca de experiências e captação de recursos;</t>
  </si>
  <si>
    <t>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educação;;Treinamento de gestores para sensibilização da importância das ações de internacionalização, de pesquisa aplicada, de relacionamento com o setor empresarial e governo;;Possibilitar gestores e pesquisadores vivenciar novas experiências de interação e desenvolvimento, apropriando-se de visões mais amplas e sem fronteiras, para melhores tomadas de decisão em investimentos futuros em suas organizações;;Atrair pesquisadores estrangeiros com programas de desenvolvimento conjunto;</t>
  </si>
  <si>
    <t>Trazer desafios estruturantes de caráter estratégico para a pauta com desafios temáticos e recursos que mobilizem a produção acadêmica e privada em objetivos comuns.</t>
  </si>
  <si>
    <t>Subsidiar programas de transformação digital para MPMEs.</t>
  </si>
  <si>
    <t>Criar programas para apoiar a transformação de ideias em projetos bem sucedidos e sustentáveis;;Conceder de subvenção financeira a projetos de PD&amp;I;;Desenvolver programas de fomento à inovação e ao empreendedorismo com foco na redução das desigualdades regionais e respeitadas as vocações das regiões paranaenses;;Financiar incubadoras e aceleradoras em empresas com base tecnológica;;Estabelecer um conjunto de programas e ações escaláveis para adigitalização básica de MPMEs no Estado do Paraná;</t>
  </si>
  <si>
    <t>Conceder benefícios financeiros para iniciativas de inovação nas empresas, reembolsáveis e não reembolsáveis;;Estimular a inserção de pesquisadores em empresas privadas, através de programas de concessão de bolsas;;Elaborar programas de transformação digital para empresas;;Regulamentar a concessão de bônus tecnológico;;Utilizar o poder de compra do Estado para estimular empresas inovadoras;</t>
  </si>
  <si>
    <t>Criar programa de melhoria continua, com aplicação de conceitos lean para redução de desperdícios nos processos.</t>
  </si>
  <si>
    <t>Promover mais visitas guiadas de alunos do ensino básico e fundamental, para conhecerem indústrias, centros de inovação, universidades.</t>
  </si>
  <si>
    <t>Eduardo Márcio de Oliveira Lopes</t>
  </si>
  <si>
    <t>Eduardo Márcio De Oliveira Lopes</t>
  </si>
  <si>
    <t>eduardo_lopes@ufpr.br</t>
  </si>
  <si>
    <t>541.815.266-15</t>
  </si>
  <si>
    <t>Garantir a ampliação, regularidade e perenidade dos financiamentos e investimentos em CT&amp;I;;Utilizar as compras públicas como indutoras de inovação, a partir da capacitação dos agentes públicos no Marco Legal de Ciência, Tecnologia e Inovação;;Criar incentivos econômicos, financeiros, fiscais e outros para a inclusão de empresas em ambientes promotores de inovação;;Desenvolver o sistema de parques tecnológicos e ambientes de inovação do Estado;;Promover a implementação do Marco Legal de CT&amp;I;</t>
  </si>
  <si>
    <t>Contribuir para promoção, participação e apropriação do conhecimento científico, tecnológico e inovador pela população em geral;;Ampliar as oportunidades de inclusão social das parcelas mais vulneráveis da população paranaense por meio da CT&amp;I;;Desenvolver ações de comunicação pública da ciência e tecnologia com processos multimidiáticos e dialógicos com a população, incluindo audiências para além do público escolar;;Estimular a realização de atividades de popularização e divulgação da CT&amp;I em ações de inclusão social para fins de redução das desigualdades;;Promover a interação entre a ciência, a cultura e a arte, com valorização dos aspectos humanísticos e da história da ciência;</t>
  </si>
  <si>
    <t>Estimular a constituição, a expansão e a internacionalização de redes temáticas e interdisciplinares de pesquisa;;Fomentar, manter e investir em equipamentos e infraestruturas necessários para liderar avanços científicos e tecnológicos de ponta;;Apoiar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inovação;;Atrair pesquisadores estrangeiros com programas de desenvolvimento conjunto;</t>
  </si>
  <si>
    <t>Criar programas para apoiar a transformação de ideias em projetos bem sucedidos e sustentáveis;;Desenvolver programas de fomento à inovação e ao empreendedorismo com foco na redução das desigualdades regionais e respeitadas as vocações das regiões paranaenses;;Utilizar o poder de compra do Estado para fomentar o empreendedorismo inovador e a inovação;;Expandir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t>
  </si>
  <si>
    <t>Adilson João Jenck</t>
  </si>
  <si>
    <t>Instituto Senai de Tecnologia em Metalmecânica</t>
  </si>
  <si>
    <t>Consultor PDI</t>
  </si>
  <si>
    <t>adilson.jenck@sistemafiep.org.br</t>
  </si>
  <si>
    <t>530.372.009-87</t>
  </si>
  <si>
    <t>Vitor Valério de Souza Campos</t>
  </si>
  <si>
    <t>Vitor Valério De Souza Campos</t>
  </si>
  <si>
    <t>valerio@uel.br</t>
  </si>
  <si>
    <t>598.409.869-53</t>
  </si>
  <si>
    <t>Desenvolver linhas de crédito voltadas ao avanço tecnológico e às inovações nas empresas e em outras organizações públicas e privadas no Estado do Paraná;;Conceder de subvenção financeira a projetos de PD&amp;I;;Apoiar as atividades de PD&amp;I e a inserção de pesquisadores nas empresas e no governo;;Tratar com prioridade a pesquisa científica básica e aplicada, tendo em vista o bem público e o progresso da ciência, da tecnologia e da inovação e o desenvolvimento econômico e social sustentável do Estado;</t>
  </si>
  <si>
    <t>Desenvolver, implementar e manter um sistema de informações, comunicação e disseminação do conhecimento em ciência, tecnologia e inovação;;Garantir a ampliação, regularidade e perenidade dos financiamentos e investimentos em CT&amp;I;;Qualificar de maneira continuada e valorizar os profissionais dedicados à gestão do Sistema Paranaense de CT&amp;I, inclusive os que atuam nos Núcleos de Inovação Tecnológica das ICTs públicas;;Estimular a implantação de laboratórios multiusuários;;Ampliar a articulação e a cooperação institucional, nacional e internacional em matéria de CT&amp;I;</t>
  </si>
  <si>
    <t>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Inovação;;Incentivar a participação em eventos de outros Estados e países para conhecimento de iniciativas e ações que podem ser replicadas;;Ampliar, diversificar e consolidar a capacidade de pesquisa básica no Estado;</t>
  </si>
  <si>
    <t>Apoiar o fortalecimento de espaços de divulgação científica e de inovação como centros e museus de ciências, de inovação, planetários, herbários e afins;;Financiar feiras de ciências nas escolas;;Estimular a realização de atividades de popularização e divulgação da CT&amp;I em ações de inclusão social para fins de redução das desigualdades;;Promover a interação entre a ciência, a cultura e a arte, com valorização dos aspectos humanísticos e da história da ciência;;Buscar parcerias internacionais para o desenvolvimento de atividades de CT&amp;I, troca de experiências e captação de recursos;</t>
  </si>
  <si>
    <t>Ampliar e fortalecer a internacionalização no ensino e pesquisa em CT&amp;I;;Induzir e fomentar a institucionalização e a consolidação de uma Cultura de Internacionalização no Sistema Estadual de Ensino Superior;;Fomentar a visibilidade da pesquisa e da produção de conhecimento e de inovação de pesquisadores paranaenses, seja por meio de publicações em revistas de impacto internacional e (ou) por meio da projeção e impacto nos rankings internacionais;;Apoiar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t>
  </si>
  <si>
    <t>Tornar as universidades paranaenses motores vitais da inovação;;Ofertar programas de licença empreendedora para estudantes e professores das universidades estaduais paranaenses;;Criar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t>
  </si>
  <si>
    <t>Estimular a cultura empreendedora, em especial entre os jovens;;Criar programas para apoiar a transformação de ideias em projetos bem sucedidos e sustentáveis;;Conceder de subvenção financeira a projetos de PD&amp;I;;Impulsionar a inovação disruptiva e o empreendedorismo no campo digital para MPMEs, possibilitando que startups aproveitem as oportunidades do mercado regional e fortaleçam a competitividade paranaense nas áreas estratégicas;;Fomentar o capital empreendedor em projetos de CT&amp;I no Paraná;</t>
  </si>
  <si>
    <t>Identificar os sistemas informatizados e apresentar um diagnóstico sobre os processos e as soluções tecnológicas utilizadas pela administração direta e indireta;;Capacitação de recursos humanos para a transformação digital;;Digitalizar serviços públicos visando o menor tempo para o atendimento e a melhoria da qualidade de vida dos cidadãos;</t>
  </si>
  <si>
    <t>Thiago dos Santos Pereira</t>
  </si>
  <si>
    <t>Thiago Dos Santos Pereira</t>
  </si>
  <si>
    <t>tspereira@uel.br</t>
  </si>
  <si>
    <t>029.834.929-90</t>
  </si>
  <si>
    <t>Carlos Alberto Jakovacz</t>
  </si>
  <si>
    <t>Senai -</t>
  </si>
  <si>
    <t>Telêmaco Borba</t>
  </si>
  <si>
    <t>carlos.jakovacz@sistemafiep.org.br</t>
  </si>
  <si>
    <t>717.521.539-87</t>
  </si>
  <si>
    <t>Financiamento do Estado para projetos de pesquisa APLICADA para o setor produtivo não contemplando pesquisa acadêmica, com vista ao desenvolvimento tecnológico das empresas.</t>
  </si>
  <si>
    <t>Desenvolver linhas de crédito voltadas ao avanço tecnológico e às inovações nas empresas e em outras organizações públicas e privadas no Estado do Paraná;;Conceder de subvenção financeira a projetos de PD&amp;I;;Apoiar as atividades de PD&amp;I e a inserção de pesquisadores nas empresas e no governo;;Impulsionar a inovação disruptiva;</t>
  </si>
  <si>
    <t>Programa de incentivo para compartilhamento efetivo das ações de inovação com vistas ao setor produtivo do Estado.</t>
  </si>
  <si>
    <t>Fortalecer a cooperação com órgãos e entidades públicos e com entidade privadas, inclusive para o compartilhamento de recursos humanos especializados e capacidade instalada, para execução de projetos de PD&amp;I;;Conectar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t>
  </si>
  <si>
    <t>Financiamento e focar o corpo de pesquisadores em pesquisas aplicadas para o Setor produtivo do Estado.</t>
  </si>
  <si>
    <t>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</si>
  <si>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universidades;;Desenvolver ações de comunicação pública da ciência e tecnologia com processos multimidiáticos e dialógicos com a população, incluindo audiências para além do público escolar;;Estabelecer parcerias em atividades de popularização e divulgação da CT&amp;I com órgãos públicos, entidades de CT&amp;I, empresas, universidades e instituições de pesquisa, entre outras;</t>
  </si>
  <si>
    <t>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estadual;;Criar incentivos para que as IEES se integrem e executem programas, projetos e ações voltadas para a população com vistas a emancipação social e a integração regional solidária em articulação com a formação científica e pedagógica de seus estudantes;;Regulamentar licenças de pesquisadores públicos e docentes das universidades estaduais para constituir empresa ou colaborar com empresa cujos objetivos envolvam a aplicação de inovação;</t>
  </si>
  <si>
    <t>Estimular a cultura empreendedora, em especial entre os jovens;;Criar programas para apoiar a transformação de ideias em projetos bem sucedidos e sustentáveis;;Apoiar ao avanço tecnológico e às inovações nas empresas e outras organizações públicas e privadas no Estado do Paraná;;Conceder de subvenção financeira a projetos de PD&amp;I;;Contribuir com o setor empresarial na melhoria da competitividade e na adoção de estratégias de desenvolvimento e adoção de tecnologias e processos inovadores;</t>
  </si>
  <si>
    <t>Identificar os sistemas informatizados e apresentar um diagnóstico sobre os processos e as soluções tecnológicas utilizadas pela administração direta e indireta;;Expandir a utilização de TICs na prestação de serviços públicos do Estado;;Revisar processos de trabalho no âmbito da administração direta e indireta do Estado visando à simplificação e desburocratização da ação pública;;Digitalizar serviços públicos visando o menor tempo para o atendimento e a melhoria da qualidade de vida dos cidadãos;</t>
  </si>
  <si>
    <t>FERNANDA LUIZA OLIVEIRA DA SILVA</t>
  </si>
  <si>
    <t>Fernanda Luiza Oliveira Da Silva</t>
  </si>
  <si>
    <t>SEI - SECRETARIA DE ESTADO DA INOVAÇÃO, MODERNIZAÇÃO E TRANSFORMAÇÃO DIGITAL</t>
  </si>
  <si>
    <t>CHEFE DE NÚCLEO SETORIAL</t>
  </si>
  <si>
    <t>fernandaluiza@inova.pr.gov.br</t>
  </si>
  <si>
    <t>096.066.089-56</t>
  </si>
  <si>
    <t>Desenvolver programas de capacitação e formação de recursos humanos qualificados, especialmente voltados para áreas de tecnologia e inovação; 
Incentivar a pesquisa aplicada a desafios sociais, como saúde, educação, sustentabilidade ambiental e inclusão social.</t>
  </si>
  <si>
    <t>Incentivar a internacionalização de projetos de pesquisa, favorecendo parcerias globais e a troca de conhecimento; Implementar ações para reduzir a burocracia e agilizar os processos de aprovação e execução de projetos de PD&amp;I.</t>
  </si>
  <si>
    <t>Incorporação de critérios de sustentabilidade nas compras públicas, incentivando a inovação e a adoção de práticas mais sustentáveis pelo setor público.</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</si>
  <si>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Inovação;;Estimular a implantação de laboratórios multiusuários;</t>
  </si>
  <si>
    <t>Incentivar a participação ativa de setores da sociedade civil, como comunidades locais e grupos minoritários, em projetos de CT&amp;I que impactem diretamente suas realidades.</t>
  </si>
  <si>
    <t>Criar políticas de incentivo fiscal para empresas que promovam a inclusão de grupos socialmente vulneráveis, como pessoas com deficiência, minorias étnicas e de gênero, no ambiente de trabalho.</t>
  </si>
  <si>
    <t>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replicadas;;Promover a abordagem mais consistente dos conteúdos de ciências, tecnologia, engenharia e matemática na formação em todos os níveis;</t>
  </si>
  <si>
    <t>Desenvolver programas de mentoria e coaching para profissionais em início de carreira na área de CT&amp;I, promovendo o compartilhamento de experiências e acelerando o desenvolvimento de competências.</t>
  </si>
  <si>
    <t>Priorizar investimentos em infraestrutura que contribuam para a mitigação das mudanças climáticas e promovam a eficiência energética, alinhando-se aos ODS relacionados à sustentabilidade ambiental.</t>
  </si>
  <si>
    <t>Desenvolver programas de capacitação e treinamento para a população em geral, visando aumentar a inclusão digital e promover o uso consciente da tecnologia.</t>
  </si>
  <si>
    <t>Implementar programas de capacitação e educação em empreendedorismo, utilizando abordagens que integrem conhecimentos científicos e tecnológicos, especialmente em comunidades vulneráveis.</t>
  </si>
  <si>
    <t>Contribuir para promoção, participação e apropriação do conhecimento científico, tecnológico e inovador pela população em geral;;Ampliar as oportunidades de inclusão social das parcelas mais vulneráveis da população paranaense por meio da CT&amp;I;;Promover a melhoria e a atualização das práticas de divulgação de CT&amp;I, afim de contribuir por meio da educação não formal com o ensino de ciências;;Estimular a realização de atividades de popularização e divulgação da CT&amp;I em ações de inclusão social para fins de redução das desigualdades;;Estimular a participação de grupos de áreas urbanas e periferias, áreas rurais, comunidades tradicionais, pessoas com deficiência, idosos, entre outros, em atividades de CT&amp;I;</t>
  </si>
  <si>
    <t>Desenvolver programas de educação financeira com foco em empreendedorismo e investimento em projetos de CT&amp;I, visando capacitar a população para participar ativamente do desenvolvimento econômico e tecnológico.</t>
  </si>
  <si>
    <t>Investir em programas de capacitação e treinamento que foquem na inovação social, preparando pesquisadores e gestores para abordagens que integrem ciência, tecnologia e inovação aos desafios sociais.</t>
  </si>
  <si>
    <t>Ampliar e fortalecer a internacionalização no ensino e pesquisa em CT&amp;I;;Estimular a constituição, a expansão e a internacionalização de redes temáticas e interdisciplinares de pesquisa;;Fomentar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internacional;;Incentivar a mobilidade de pesquisadores, colaboração física e virtual entre instituições paranaenses e internacionais, participação em organizações internacionais de pesquisa, desenvolvimento e inovação;</t>
  </si>
  <si>
    <t>Criar centros de excelência que se dediquem à pesquisa e desenvolvimento de soluções inovadoras para desafios sociais, fortalecendo a posição internacional do estado como referência em inovação social.</t>
  </si>
  <si>
    <t>Estimular empresas a incorporarem práticas de responsabilidade social e ambiental em suas operações, promovendo o desenvolvimento social inclusivo e sustentável.</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</si>
  <si>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estudantes;;Aperfeiçoar as práticas relativas à proteção da propriedade intelectual, sua divulgação e conexão com o setor produtivo;;Desenvolver um programa de doutores empreendedores, incentivando que doutorandos transformem ideias inovadoras em empreendimentos sustentáveis, de forma a levar conhecimento e tecnologias geradas nas universidades e centros de pesquisa para o mercado;</t>
  </si>
  <si>
    <t>Incentivar parcerias que promovam a diversidade, incluindo empresas lideradas por mulheres, minorias étnicas e grupos sub-representados, fortalecendo a equidade no ecossistema de inovação.</t>
  </si>
  <si>
    <t>Implementar programas de mentoria que conectem empreendedores a mentores experientes, promovendo a transferência de conhecimento e experiência para impulsionar o sucesso dos novos negócios.</t>
  </si>
  <si>
    <t>Estimular a cultura empreendedora, em especial entre os jovens;;Criar programas para apoiar a transformação de ideias em projetos bem sucedidos e sustentáveis;;Apoiar ao avanço tecnológico e às inovações nas empresas e outras organizações públicas e privadas no Estado do Paraná;;Desenvolver programas de fomento à inovação e ao empreendedorismo com foco na redução das desigualdades regionais e respeitadas as vocações das regiões paranaenses;;Utilizar o poder de compra do Estado para fomentar o empreendedorismo inovador e a inovação;</t>
  </si>
  <si>
    <t>Implementar políticas de incentivos fiscais para empresas que investem em pesquisa, desenvolvimento e inovação, incentivando a adoção de práticas inovadoras.</t>
  </si>
  <si>
    <t>Priorizar iniciativas inovadoras que abordem desafios sociais específicos, como acesso à educação, saúde e redução das desigualdades, contribuindo assim para o desenvolvimento social inclusivo.</t>
  </si>
  <si>
    <t>Criar e fortalecer ecossistemas locais de inovação, reunindo empresas, universidades, centros de pesquisa e startups, para promover a colaboração e troca de conhecimento.;Criar programas que apoiem a internacionalização de empresas inovadoras, promovendo a entrada em mercados globais e ampliando o alcance de suas inovações.</t>
  </si>
  <si>
    <t>Incentivar a participação ativa dos cidadãos no processo de transformação digital, promovendo consultas públicas e feedback para moldar políticas e serviços digitais de acordo com as necessidades da sociedade.</t>
  </si>
  <si>
    <t>Implementar programas de educação digital para capacitar a população a utilizar os serviços digitais de forma eficaz, promovendo a inclusão digital e reduzindo a exclusão digital.</t>
  </si>
  <si>
    <t>Oferecer programas de capacitação em comércio exterior e negociações internacionais para empresas, incluindo aspectos relacionados a normas internacionais, culturais e regulamentares.</t>
  </si>
  <si>
    <t>Estimular a exportação de tecnologias sociais desenvolvidas no estado, promovendo soluções inovadoras que abordem desafios sociais em outros contextos globais.</t>
  </si>
  <si>
    <t>Estabelecer parcerias entre o setor público, empresas inovadoras e instituições educacionais para criar programas que conectem a formação acadêmica à prática empresarial.</t>
  </si>
  <si>
    <t>PEDRO M O J NEVES NEVES</t>
  </si>
  <si>
    <t>Pedro M O J Neves Neves</t>
  </si>
  <si>
    <t>APOSENTADO UEL</t>
  </si>
  <si>
    <t>APOSENTADO</t>
  </si>
  <si>
    <t>pedroneves@uel.br</t>
  </si>
  <si>
    <t>520.176.729-04</t>
  </si>
  <si>
    <t>O Estado deverá realizar uma estratégia de apoio à pesquisa desde a mais básica á mais aplicada como política de estado e não de governo. Deverá desenvolver mecanismos que garantam de forma permanente, recursos com base na arrecadação, para serem aplicados em Ciência, Tecnologia e Inovação (CTI). A aplicação deverá ser distribuída na formação e manutenção de RH e financiamento de projetos que possam contribuir para a erradicação da pobreza (fome) na manutenção de uma agricultura ecológica e economicamente sustentável, no desenvolvimento de melhorias no atendimento à saute e segurança dos cidadãos e na educação em todos os níveis. Somente com a garantia permanente e com politica de estado e não de governo poder-se-à ter avanços significativos em todas as área e especialmente e especificamente em CTI. Isto pode ser comprovado em estados, principalmente no oriente, onde politicas mantidas e projetadas para longo prazo têm dado resultados excelentes. Estados como SP que dedica procentagem do ICMS para pesquisa (FAPESP) e Universidades fazem deste estado um exemplo de eficiência e produtividade em CTI.</t>
  </si>
  <si>
    <t>Desenvolver linhas de crédito voltadas ao avanço tecnológico e às inovações nas empresas e em outras organizações públicas e privadas no Estado do Paraná;;Desenvolver nas escolas aptidões individuais para o empreendedorismo e para a pesquisa científica;;Promover políticas setoriais de PD&amp;I por meio de ações orientadas para objetivos estratégicos;;Alinhar as instituições de PD&amp;I com a Política Estadual de CT&amp;I por intermédio de apoio de pesquisas orientadas à missão;;Realizar uma gestão da CT&amp;I orientada à avaliação de resultados;</t>
  </si>
  <si>
    <t>Estabelecer leis que garantam recursos para CTI para que possa ser politica de Estado e não de governo. ;Estabelecer nessa politica de Estado os eixos de uso dos recursos assegurados.</t>
  </si>
  <si>
    <t>Garantir recursos de forma legal (por exemplo % da arrecadação) para esse fim. 
Incentivar os órgãos públicos de Pesquisa e Ensino de forma à produção científica e formação de recursos humanos através de recursos diretos para projetos e para os pesquisadores (bolsas) sempre com avalições criteriosas dos resultados.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</si>
  <si>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Inovação&lt;/a&gt;;;Estimular a implantação de laboratórios multiusuários;;Implementar e fortalecer os Centros de Excelência em áreas estratégicas para o Estado.</t>
  </si>
  <si>
    <t>Implementar formas de garantir recursos para que as politicas, como a LEi de Inovação, possam ser de Estado e permanentes.</t>
  </si>
  <si>
    <t>Para o desenvolvimento de CTI é necessário que existam recursos financeiros e humanos competentes. Para os RH competentes deve-se paar de forma adequada os pesquisadores que devem ter dedicação exclusiva. É importante que sejam feitas avaliações criteriosas para que os recursos sejam bem aplicados tanto no financiamento de projetos como de pesquisadores.</t>
  </si>
  <si>
    <t>Manejar novos instrumentos jurídicos de contratação contidos no Marco Legal de Ciência, Tecnologia e Inovação;;Qualificar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amparo;;Inserir a educação básica no Sistema Estadual de CT&amp;I e considerar seus atores como operadores de CT&amp;I;;Formar recursos humanos nas áreas de ciência, pesquisa, tecnologia e inovação, inclusive por meio de apoio às atividades de extensão.</t>
  </si>
  <si>
    <t>O Estado tem hoje uma infraestrutura pronta, mesmo em alguns casos sucateada e sem manutenção como nas Universidade Publicas. O Investimento em novas infra estruturas deverá ser feito mas o aproveitamento das existentes nos parece mais eficiente e econômico. A cooperação é essencial e necessária entre diferentes instituições buscando as melhores competências em cada uma de forma a se obter eficiência nos projetos e nas estruturas.</t>
  </si>
  <si>
    <t>Criar centros regionais, dentro das universidades, com laboratórios que possam dar apoio a várias instituições locais.</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</si>
  <si>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universidades;;Desenvolver metodologias de ensino não formais;;Estimular a realização de atividades de popularização e divulgação da CT&amp;I em ações de inclusão social para fins de redução das desigualdades;;Estimular a participação de grupos de áreas urbanas e periferias, áreas rurais, comunidades tradicionais, pessoas com deficiência, idosos, entre outros, em atividades de CT&amp;I;</t>
  </si>
  <si>
    <t>Ampliar e fortalecer a internacionalização no ensino e pesquisa em CT&amp;I;;Fomentar à cooperação entre empresas, governo e instituições de ciência e tecnologia, em caráter regional, nacional e internacional;;Apoiar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t>
  </si>
  <si>
    <t>Formar RH no exterior em áreas que não formem no Brasil</t>
  </si>
  <si>
    <t>Estimular a cultura empreendedora, em especial entre os jovens;;Criar programas para apoiar a transformação de ideias em projetos bem sucedidos e sustentáveis;;Utilizar o poder de compra do Estado para fomentar o empreendedorismo inovador e a inovação;;Atualizar e aperfeiçoar os instrumentos de fomento e crédito para atividades que envolvam o empreendedorismo inovador;;Criar programas de empreendedorismo inovador que diminuam as brechas sociais, territoriais e de gênero.</t>
  </si>
  <si>
    <t>Thiago Nagafuchi</t>
  </si>
  <si>
    <t>tn@uel.br</t>
  </si>
  <si>
    <t>043.321.869-07</t>
  </si>
  <si>
    <t>Investimento em divulgação científica, políticas de atração de alunos nos cursos de formação científica, bolsas para a permanência desses estudantes, formação e valorização dos professores das áreas de Ciências.</t>
  </si>
  <si>
    <t>Cooperação com as Universidades estaduais, federais e instituições nacionais e internacionais.</t>
  </si>
  <si>
    <t>Qualificar de maneira continuada e valorizar os profissionais dedicados à gestão do Sistema Paranaense de CT&amp;I, inclusive os que atuam nos Núcleos de Inovação Tecnológica das ICTs públicas;;Estimular a implantação de laboratórios multiusuários;;Conectar pesquisadores, linhas de pesquisa, empresas, necessidades públicas e privadas no desenho de soluções inovadoras;;Desenhar políticas públicas específicas para a atuação dos inventores independentes e a criação, absorção, difusão e transferência de tecnologia;;Ampliar a articulação e a cooperação institucional, nacional e internacional em matéria de CT&amp;I;</t>
  </si>
  <si>
    <t>Valorização dos programas de mestrado e de doutorado por meio de políticas de custeio</t>
  </si>
  <si>
    <t>Qualificar de maneira continuada e valorizar os profissionais dedicados à gestão do Sistema Paranaense de CT&amp;I, inclusive os que atuam nos Núcleos de Inovação Tecnológica das ICTs públicas;;Incentivar a participação em eventos de outros Estados e países para conhecimento de iniciativas e ações que podem ser replicadas;;Alinhar as políticas públicas de educação com as áreas estratégicas e os desafios estaduais e nacionais de CT&amp;I;;Inserir a educação básica no Sistema Estadual de CT&amp;I e considerar seus atores como operadores de CT&amp;I;;Ampliar, diversificar e consolidar a capacidade de pesquisa básica no Estado;</t>
  </si>
  <si>
    <t>Contribuir para promoção, participação e apropriação do conhecimento científico, tecnológico e inovador pela população em geral;;Desenvolver metodologias de ensino não formais;;Estabelecer conexões interdisciplinares e pluriversidade de saberes;;Promover a interação entre a ciência, a cultura e a arte, com valorização dos aspectos humanísticos e da história da ciência;;Buscar parcerias internacionais para o desenvolvimento de atividades de CT&amp;I, troca de experiências e captação de recursos;</t>
  </si>
  <si>
    <t>Ampliar e fortalecer a internacionalização no ensino e pesquisa em CT&amp;I;;Induzir e fomentar a institucionalização e a consolidação de uma Cultura de Internacionalização no Sistema Estadual de Ensino Superior;;Apoiar de todas as formas admitidas a participação de pesquisadores paranaenses em redes de pesquisa internacionais;;Atrair pesquisadores estrangeiros com programas de desenvolvimento conjunto;</t>
  </si>
  <si>
    <t>Tornar as universidades paranaenses motores vitais da inovação;;Constituir fóruns de integração de políticas de CT&amp;I com os diversos agentes e atores;;Desenvolver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</si>
  <si>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Nícolas Virgilli Guimarães</t>
  </si>
  <si>
    <t>Instituto Nacional da Propriedade Industrial</t>
  </si>
  <si>
    <t>Pesquisador em Propriedade Industrial</t>
  </si>
  <si>
    <t>virgilli@inpi.gov.br</t>
  </si>
  <si>
    <t>030.204.299-78</t>
  </si>
  <si>
    <t>O fortalecimento da pesquisa científica e tecnológica pelo Estado para promover um ambiente de negócios e desenvolvimento social inclusivo e sustentável, alinhado aos Objetivos do Desenvolvimento Sustentável (ODS), pode ser alcançado por meio de diversas ações estratégicas. Isso inclui investir significativamente em Pesquisa e Desenvolvimento (P&amp;D) em áreas críticas relacionadas aos ODS, estimular parcerias público-privadas para aplicação prática dos resultados de pesquisas, e implementar políticas fiscais que incentivem empresas a investir em inovação. Além disso, o Estado pode investir em programas educacionais para criar uma força de trabalho qualificada, promover tecnologias limpas e sustentáveis, e facilitar a transferência de tecnologia para o setor privado. A criação de políticas de monitoramento e avaliação eficientes é essencial para garantir o impacto positivo das atividades de P&amp;D. Apoiar startups e pequenas empresas inovadoras também é crucial, impulsionando um ecossistema empreendedor capaz de gerar soluções para desafios tecnológicos, sociais e ambientais. Ao adotar essas medidas, o Estado desempenha um papel vital na integração da pesquisa científica e tecnológica aos esforços mais amplos de desenvolvimento sustentável, promovendo não apenas inovação, mas também uma sociedade mais inclusiva e resiliente.</t>
  </si>
  <si>
    <t>Apoiar a cooperação entre empresas, governo e instituições de ciência e tecnologia, em caráter regional, nacional e internacional;;Apoiar as atividades de PD&amp;I e a inserção de pesquisadores nas empresas e no governo;;Atualizar a legislação para a garantia do compartilhamento de recursos humanos do Estado com empresas para realização de atividades de PD&amp;I;;Desenvolver aptidões individuais para o empreendedorismo de alta densidade tecnológica nos estudantes das universidades públicas, desde a graduação;;Criar programas para graduandos, mestrandos e doutorandos se capacitarem na proteção de suas pesquisas e oferta das mesmas para a solução de problemas locais, regionais, nacionais e internacionais;</t>
  </si>
  <si>
    <t>Programas de capacitação empreendedora direcionados a pesquisadores e profissionais buscando estimular uma cultura empreendedora e facilitar a transição de resultados de pesquisa para produtos e serviços comercializáveis.;Incentivar a participação da sociedade civil em projetos de PD&amp;I, bem como facilitar a integração de pesquisadores por meio de programas de intercâmbio institucionais, âmbito regional e nacional, enriquecendo a diversidade de perspectivas e conhecimentos.;A criação de uma rede de mentoria pode conectar empreendedores, pesquisadores e profissionais experientes a indivíduos e equipes em busca de orientação na condução de projetos inovadores.</t>
  </si>
  <si>
    <t>Incentivos fiscais e financeiros para empresas que investem em pesquisa e inovação, parcerias público-privadas focadas em desafios sociais, e fomento a startups orientadas aos ODS são essenciais. Centros de inovação setoriais e programas de capacitação empreendedora alinhados à sustentabilidade fortalecem áreas estratégicas. Inovação aberta, colaboração interinstitucional e políticas de compras públicas sustentáveis promovem a resolução conjunta de desafios. Capacitação tecnológica acessível e desenvolvimento de tecnologias sociais contribuem para a inclusão. O monitoramento de impacto e o acesso equitativo à tecnologia garantem resultados sustentáveis, consolidando a CT&amp;I como catalisadora do desenvolvimento social, econômico e ambiental no Paraná.</t>
  </si>
  <si>
    <t>Fortalecer a cooperação com órgãos e entidades públicos e com entidade privadas, inclusive para o compartilhamento de recursos humanos especializados e capacidade instalada, para execução de projetos de PD&amp;I;;Qualificar de maneira continuada e valorizar os profissionais dedicados à gestão do Sistema Paranaense de CT&amp;I, inclusive os que atuam nos Núcleos de Inovação Tecnológica das ICTs públicas;;Estimular a inovação no setor público e privado, a constituição e a manutenção de parques, os arranjos Produtivos Locais (APLs), os polos e arranjos tecnológicos, os distritos industriais e os demais ambientes promotores da inovação;;Desenhar políticas públicas específicas para a atuação dos inventores independentes e a criação, absorção, difusão e transferência de tecnologia;;Apoiar as atividades de PD&amp;I e a inserção de pesquisadores nas empresas e no governo;</t>
  </si>
  <si>
    <t>Estabelecer um sistema robusto de monitoramento de indicadores de impacto, avaliando não apenas a quantidade, mas a qualidade e relevância das contribuições da CT&amp;I para o desenvolvimento regional.;Desenvolver políticas que incentivem a proteção de propriedade intelectual e patentes, estimulando a geração de conhecimento inovador e a valorização do capital intelectual no Estado.;Implementar programas de residência tecnológica que aproximem estudantes e profissionais das demandas reais das empresas, fomentando a aplicação prática do conhecimento adquirido.</t>
  </si>
  <si>
    <t>Cooperação entre setores público e privado deve ser intensificada, com ênfase no compartilhamento de recursos humanos e capacidade instalada. 
Capacitação dos agentes públicos para o uso estratégico de compras públicas como indutoras de inovação. 
Valorizar e qualificar continuamente os profissionais envolvidos na gestão do sistema de CT&amp;I, incluindo os Núcleos de Inovação Tecnológica. 
Investimentos em empreendedorismo inovador. 
Ampliar, diversificar e consolidar a capacidade de pesquisa básica no Estado, formando recursos humanos nas áreas de ciência, pesquisa, tecnologia e inovação, inclusive por meio do apoio às atividades de extensão.</t>
  </si>
  <si>
    <t>Promover a produção e disseminação de conhecimento aberto, incentivando a publicação de pesquisas em formatos acessíveis e compartilhamento de dados para impulsionar a inovação colaborativa.;Estimular a prática de inovação aberta, promovendo a colaboração entre empresas, instituições de pesquisa e startups para acelerar o desenvolvimento de soluções inovadoras.;Estabelecer parcerias voltadas para a promoção da ciência e educação, ampliando o alcance das iniciativas de CT&amp;I para comunidades e grupos menos favorecidos.</t>
  </si>
  <si>
    <t>Implementar benefícios fiscais específicos para empresas que investem em pesquisa, desenvolvimento e inovação, estimulando ativamente a participação do setor privado no avanço tecnológico.;Desenvolver programas de capacitação para profissionais em tecnologias emergentes, como inteligência artificial, automação e biotecnologia, assegurando que a força de trabalho esteja alinhada com as demandas futuras, promovendo a inovação sustentável.;Criar centros de inovação especializados em setores estratégicos, como saúde, energia renovável e sustentabilidade, impulsionando soluções específicas para desafios locais e globais, consolidando o estado como referência em pesquisa e desenvolvimento.</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</si>
  <si>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universidades;;Estimular a participação de jovens, em especial meninas, em atividades de CT&amp;I;;Apoiar ações para a formação de quadros para atuação em popularização e divulgação da CT&amp;I (técnico, gestão e pesquisa);;Estabelecer parcerias em atividades de popularização e divulgação da CT&amp;I com órgãos públicos, entidades de CT&amp;I, empresas, universidades e instituições de pesquisa, entre outras;</t>
  </si>
  <si>
    <t>Estimular a constituição, a expansão e a internacionalização de redes temáticas e interdisciplinares de pesquisa;;Fomentar à cooperação entre empresas, governo e instituições de ciência e tecnologia, em caráter regional, nacional e internacional;;Ampliar o conhecimento dos resultados e impactos de ações e políticas de ecossistemas maduros de interação da tríplice hélice e de investimentos em pessoas e programas de CT&amp;I;;Incentivar a mobilidade de pesquisadores, colaboração física e virtual entre instituições paranaenses e internacionais, participação em organizações internacionais de pesquisa, desenvolvimento e inovação;;Ampliação da cooperação internacional com ênfase nas áreas estratégicas para o desenvolvimento do Estado do Paraná.</t>
  </si>
  <si>
    <t>Apoiar ao avanço tecnológico e às inovações nas empresas e outras organizações públicas e privadas no Estado do Paraná;;Capacitação de recursos humanos para a inovação;;Contribuir com o setor empresarial na melhoria da competitividade e na adoção de estratégias de desenvolvimento e adoção de tecnologias e processos inovadores;;Fomentar o capital empreendedor em projetos de CT&amp;I no Paraná;;Expandir o empreendedorismo social de base inovadora, apoiando processos que gerem a inclusão de jovens, mulheres, negros, indígenas e LGBT+ no mercado no desenvolvimento de suas potencialidades;</t>
  </si>
  <si>
    <t>Conceder benefícios financeiros para iniciativas de inovação nas empresas, reembolsáveis e não reembolsáveis;;Estimular a inserção de pesquisadores em empresas privadas, através de programas de concessão de bolsas;;Promover ações de Apoio Direto à Inovação destinadas ao atendimento de prioridades estaduais de interesse estratégico;;Utilizar a encomenda tecnológica como mecanismo de resolução de desafios da administração pública;;Regulamentar a concessão de bônus tecnológico;</t>
  </si>
  <si>
    <t>Mariano de Matos Macedo</t>
  </si>
  <si>
    <t>Mariano De Matos Macedo</t>
  </si>
  <si>
    <t>m3curitiba@gmail.com</t>
  </si>
  <si>
    <t>232.569.746-00</t>
  </si>
  <si>
    <t>Fortalecer os Ambientes Promotores de Inovação das diversas regiões do Paraná.</t>
  </si>
  <si>
    <t>Apoiar a cooperação entre empresas, governo e instituições de ciência e tecnologia, em caráter regional, nacional e internacional;;Apoiar as atividades de PD&amp;I e a inserção de pesquisadores nas empresas e no governo;;Desenvolver nas escolas aptidões individuais para o empreendedorismo e para a pesquisa científica;;Realizar uma gestão da CT&amp;I orientada à avaliação de resultados;;Criar um sistema digital que conecte recursos humanos, capacidade instalada, especialidades dos pesquisadores e Institutos de Pesquisas e Inovação às demandas sociais e de mercado;</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</si>
  <si>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Inovação&lt;/a&gt;;;Criar incentivos econômicos, financeiros, fiscais e outros para a inclusão de empresas em ambientes promotores de inovação;</t>
  </si>
  <si>
    <t>Fortalecer as Instituições de Ensino Superior e induzir a uma maior integração dessas instituições nos Ambientes Promotores de Inovação das diversas regiões do Paraná.</t>
  </si>
  <si>
    <t>Promover a mobilidade internacional como parte integrante da carreira de profissionais de PD&amp;I;;Fortalecer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CT&amp;I;;Inserir a educação básica no Sistema Estadual de CT&amp;I e considerar seus atores como operadores de CT&amp;I;</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</si>
  <si>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universidades;;Estimular a realização de atividades de popularização e divulgação da CT&amp;I em ações de inclusão social para fins de redução das desigualdades;;Respeitar e valorizar os conhecimentos populares e tradicionais em as relações com CT&amp;I;;Estabelecer parcerias em atividades de popularização e divulgação da CT&amp;I com órgãos públicos, entidades de CT&amp;I, empresas, universidades e instituições de pesquisa, entre outras;</t>
  </si>
  <si>
    <t>Ampliar e fortalecer a internacionalização no ensino e pesquisa em CT&amp;I;;Fomentar à cooperação entre empresas, governo e instituições de ciência e tecnologia, em caráter regional, nacional e internacional;;Incentivar a aproximação do Sistema Estadual de CT&amp;I de sistemas internacionais de CT&amp;I;;Apoiar de todas as formas admitidas a participação de pesquisadores paranaenses em redes de pesquisa internacionais;;Ampliação da cooperação internacional com ênfase nas áreas estratégicas para o desenvolvimento do Estado do Paraná.</t>
  </si>
  <si>
    <t>Estimular a cultura empreendedora, em especial entre os jovens;;Estimular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paranaenses;;Utilizar o poder de compra do Estado para fomentar o empreendedorismo inovador e a inovação;;Expandir o empreendedorismo social de base inovadora, apoiando processos que gerem a inclusão de jovens, mulheres, negros, indígenas e LGBT+ no mercado no desenvolvimento de suas potencialidades;</t>
  </si>
  <si>
    <t>Expandir a utilização de TICs na prestação de serviços públicos do Estado;;Capacitação de recursos humanos para a transformação digital;;Aprimorar a oferta de bens e serviços à sociedade através da transformação digital;;Desenvolver um portal público com possibilidade de agendamentos para solicitação de documentos, solicitação de boletim escolar, delegacia virtual, antecedentes, obtenção de carteira de identidade, e acesso à programas sociais e de inclusão.</t>
  </si>
  <si>
    <t>Mateus Jonsson de Almeida</t>
  </si>
  <si>
    <t>Mateus Jonsson De Almeida</t>
  </si>
  <si>
    <t>Instituto SENAI de Tecnologia em Celulose e Papel - SISTEMA FIEP</t>
  </si>
  <si>
    <t>Consultor de Pesquisa, Desenvolvimento e Inovação</t>
  </si>
  <si>
    <t>mateus.almeida@sistemafiep.org.br</t>
  </si>
  <si>
    <t>064.104.146-25</t>
  </si>
  <si>
    <t>Programas de Co-Financiamento para PD&amp;I: O Estado poderia implementar programas de co-financiamento que unam recursos públicos e privados. Esses programas podem fornecer fundos essenciais para institutos de pesquisa estaduais, permitindo colaborações mais efetivas com empresas, especialmente em projetos alinhados aos Objetivos do Desenvolvimento Sustentável (ODS).
Incentivos Fiscais para Parcerias de PD&amp;I: Estabelecer incentivos fiscais para empresas que se engajam em parcerias de pesquisa e desenvolvimento com institutos de pesquisa. Isso incentivaria o investimento do setor privado em pesquisa, beneficiando tanto as empresas quanto os institutos de pesquisa.
Fundo Estadual de Inovação: Criar um fundo estadual dedicado a apoiar projetos de inovação em colaboração com institutos de pesquisa. Esse fundo poderia priorizar projetos que integram tecnologias disruptivas e inovação sustentável, oferecendo uma fonte de financiamento vital para institutos dependentes de recursos externos.
Programas de Desenvolvimento de Talentos em PD&amp;I: Implementar programas estaduais que fomentem o desenvolvimento de talentos em áreas de PD&amp;I, oferecendo bolsas de estudo e estágios em institutos de pesquisa. Isso poderia ajudar a criar uma força de trabalho qualificada, beneficiando tanto o instituto quanto as empresas parceiras.
Redes de Colaboração Estaduais: Promover a formação de redes de colaboração que conectem institutos de pesquisa, universidades, empresas e governo. Essas redes facilitariam o compartilhamento de conhecimento, recursos e financiamento, impulsionando projetos conjuntos de pesquisa e inovação.
Vejo que o setor que atuo (Celulose e Papel) pode vir a ser um foco primordial para projetos de pesquisa e desenvolvimento, especialmente em inovações que visam a sustentabilidade e a eficiência produtiva.</t>
  </si>
  <si>
    <t>Criação de Clusters de Inovação: Incentivar a formação de clusters que reúnam institutos de pesquisa, universidades e empresas, promovendo colaboração e compartilhamento de recursos.;Projetos com Foco Social e Ambiental: Apoiar iniciativas de pesquisa voltadas para desafios sociais e ambientais, com alinhamento aos Objetivos de Desenvolvimento Sustentável.</t>
  </si>
  <si>
    <t>Incentivo à Pesquisa Aplicada em Parceria com o Setor Privado: Fomentar programas que incentivem parcerias entre institutos de pesquisa e empresas para o desenvolvimento de pesquisas aplicadas. Essa ação poderia incluir subsídios ou incentivos fiscais para projetos de PD&amp;I que visem resolver problemas específicos do setor industrial e contribuir para o desenvolvimento sustentável.
Fortalecimento de Infraestruturas de Pesquisa: Investir na modernização e expansão das infraestruturas de pesquisa existentes, como laboratórios e centros de inovação. Isso ajudaria a garantir que os institutos de pesquisa tenham acesso às ferramentas e recursos necessários para realizar pesquisas de ponta e atrair talentos.
Programas de Transferência de Tecnologia e Comercialização: Desenvolver programas que facilitem a transferência de tecnologia dos institutos de pesquisa para o mercado. Isso incluiria apoio na proteção de propriedade intelectual, na comercialização de invenções e na criação de spin-offs, fortalecendo a ligação entre pesquisa e aplicação prática no ambiente de negócios.</t>
  </si>
  <si>
    <t>Criação de um Portal de Inovação: Desenvolver um portal online centralizado que conecte pesquisadores, instituições de CT&amp;I, empresas e governo. ;Programas de Incentivo à Inovação em Pequenas e Médias Empresas (PMEs): Estabelecer programas específicos que apoiem PMEs no desenvolvimento e na implementação de projetos de inovação, incluindo subsídios, consultoria técnica e acesso a redes de inovação.</t>
  </si>
  <si>
    <t xml:space="preserve">Programas de Capacitação em Gestão de CT&amp;I para Profissionais de Pesquisa: Implementar programas de treinamento específicos para o desenvolvimento de competências em gestão de projetos de CT&amp;I. Isso é essencial para melhorar a eficiência e eficácia na condução de projetos nos institutos de pesquisas estaduais e em outras organizações, garantindo alinhamento com os ODS.
Incentivos para Formação e Retenção de Talentos em CT&amp;I: Estabelecer bolsas de estudo e incentivos financeiros para formar, atrair e reter talentos em áreas estratégicas de CT&amp;I. Isso ajudaria os institutos de pesquisas estaduais e outros a contar com profissionais altamente qualificados, fomentando a inovação e o desenvolvimento sustentável.
Parcerias Estratégicas para Programas de Educação em CT&amp;I: Promover parcerias entre o governo, institutos de pesquisa, universidades e empresas, para oferecer programas de educação e treinamento em CT&amp;I. Estes programas podem incluir cursos especializados, estágios e oportunidades de pesquisa aplicada, alinhados com as necessidades dos institutos de pesquisas estaduais e do mercado.
</t>
  </si>
  <si>
    <t>Programas de Residência em Pesquisa para Profissionais e Estudantes: Implementar programas de residência em pesquisa no seu instituto, permitindo que profissionais e estudantes trabalhem em projetos reais de PD&amp;I.;Criação de Parcerias para Programas de Intercâmbio com Institutos Internacionais de Pesquisa: Estabelecer programas de intercâmbio com institutos de pesquisa renomados internacionalmente.</t>
  </si>
  <si>
    <t xml:space="preserve">Investimento em Infraestruturas de Pesquisa Avançada: O Estado pode investir na construção e modernização de infraestruturas de pesquisa, como laboratórios equipados com tecnologia de ponta e centros de dados. Essas infraestruturas são essenciais para que institutos de pesquisas estaduais possam realizar pesquisas inovadoras e de alto impacto, contribuindo significativamente para o avanço científico e tecnológico.
Promoção de Redes de Cooperação em CT&amp;I: Estabelecer e fortalecer redes de cooperação entre institutos de pesquisa, universidades, empresas e governos. Isso inclui a criação de consórcios e parcerias para projetos conjuntos de PD&amp;I, facilitando a partilha de conhecimentos e recursos, e potencializando os resultados das pesquisas realizadas pelos institutos de pesquisas estaduais.
Desenvolvimento de Espaços Públicos Inteligentes e Inclusivos: Iniciar projetos para a criação de espaços públicos inteligentes que integrem tecnologias digitais e inovadoras. Esses espaços poderiam servir como locais de teste e demonstração para as tecnologias desenvolvidas em institutos de pesquisa, além de promover a inclusão digital e a conscientização pública sobre os avanços em CT&amp;I.
Iniciativas para melhorar a infraestrutura tecnológica e a cooperação entre ICTs e indústrias podem ser direcionadas para otimizar processos e desenvolver tecnologias sustentáveis no setor de celulose e papel.
</t>
  </si>
  <si>
    <t>Desenvolvimento de Plataformas de Colaboração Online: Criar plataformas digitais que facilitem a colaboração e o compartilhamento de dados e recursos entre institutos de pesquisa, empresas e governo. ;Programas de Incentivo para Modernização Tecnológica de Laboratórios: Implementar programas de incentivo específicos para modernização tecnológica de laboratórios e infraestruturas de pesquisa.</t>
  </si>
  <si>
    <t>Programas de Educação e Sensibilização em CT&amp;I para o Público Geral: Desenvolver e implementar programas educacionais e de sensibilização que promovam a ciência, tecnologia e inovação entre a população em geral. Isso pode incluir workshops, palestras, feiras de ciência, e atividades interativas em escolas e comunidades, visando despertar o interesse e o entendimento sobre a importância e o impacto da CT&amp;I na vida cotidiana e no desenvolvimento sustentável.
Campanhas de Comunicação e Parcerias com Mídia para Disseminar Conhecimentos em CT&amp;I: Utilizar diversos canais de comunicação, incluindo mídias sociais, televisão, rádio e imprensa, para disseminar conhecimentos e realizações em CT&amp;I. Parcerias com veículos de comunicação podem ajudar a alcançar um público mais amplo e diversificado, promovendo uma maior compreensão e apreciação da ciência e da tecnologia entre a população.</t>
  </si>
  <si>
    <t>Contribuir para promoção, participação e apropriação do conhecimento científico, tecnológico e inovador pela população em geral;;Ampliar as oportunidades de inclusão social das parcelas mais vulneráveis da população paranaense por meio da CT&amp;I;;Apoiar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escolar;;Promover a interação entre a ciência, a cultura e a arte, com valorização dos aspectos humanísticos e da história da ciência;</t>
  </si>
  <si>
    <t>Criação de Programas de Ciência Cidadã;Parcerias com Escolas para Programas de Educação em CT&amp;I: Estabelecer parcerias com escolas para oferecer programas educacionais interativos em ciência e tecnologia.</t>
  </si>
  <si>
    <t>Estabelecimento de Parcerias Internacionais: O Estado pode promover a criação de parcerias com instituições de pesquisa, universidades e empresas internacionais. Essas parcerias podem facilitar o intercâmbio de conhecimento, tecnologia e melhores práticas, abrindo caminhos para colaborações internacionais em projetos de pesquisa, beneficiando os institutos de pesquisas estaduais.
Programas de Intercâmbio para Pesquisadores e Estudantes: Implementar programas de intercâmbio que ofereçam a pesquisadores e estudantes a oportunidade de ganhar experiência internacional. Essa experiência pode enriquecer as atividades de pesquisa e inovação nos institutos de pesquisas estaduais, promovendo a diversidade e a inclusão.
Participação em Redes e Consórcios Internacionais: Incentivar a participação dos institutos de pesquisas estaduais em redes e consórcios internacionais de CT&amp;I. Isso pode aumentar a visibilidade e o impacto de suas pesquisas, além de fornecer acesso a financiamentos e recursos internacionais.</t>
  </si>
  <si>
    <t>Ampliar e fortalecer a internacionalização no ensino e pesquisa em CT&amp;I;;Estimular a constituição, a expansão e a internacionalização de redes temáticas e interdisciplinares de pesquisa;;Fomentar a visibilidade da pesquisa e da produção de conhecimento e de inovação de pesquisadores paranaenses, seja por meio de publicações em revistas de impacto internacional e (ou) por meio da projeção e impacto nos rankings internacionais;;Incentivar a aproximação do Sistema Estadual de CT&amp;I de sistemas internacionais de CT&amp;I;;Incentivar a mobilidade de pesquisadores, colaboração física e virtual entre instituições paranaenses e internacionais, participação em organizações internacionais de pesquisa, desenvolvimento e inovação;</t>
  </si>
  <si>
    <t>Criação de um Portal de Colaboração Internacional: Desenvolver um portal online dedicado à internacionalização, que funcione como um ponto central de informações e recursos para pesquisadores estaduais interessados em colaborações internacionais.;Estabelecimento de Acordos de Cooperação com Clusters de Inovação Globais: Promover acordos de cooperação com clusters de inovação internacionais em áreas estratégicas para o Paraná como Celulose e Papel.</t>
  </si>
  <si>
    <t>Criação de Programas de Incentivo à Colaboração entre Universidades e Empresas: Implementar programas que estimulem parcerias entre instituições de ensino e empresas, com foco em pesquisa aplicada e desenvolvimento de inovações. Isso pode incluir financiamento para projetos conjuntos, espaços de coworking e incubadoras que facilitam a interação entre acadêmicos e empresários.
Fomento a Centros de Inovação e Tecnologia: Promover a criação e o desenvolvimento de centros de inovação e tecnologia que funcionem como hubs de colaboração entre universidades, empresas e o governo. Esses centros podem oferecer acesso a laboratórios, equipamentos de ponta e serviços de consultoria, agindo como catalisadores para projetos de PD&amp;I.
Programas de Transferência de Conhecimento e Tecnologia: Desenvolver iniciativas que facilitem a transferência de conhecimento e tecnologia das universidades para o setor empresarial. Isso pode incluir a criação de escritórios de transferência de tecnologia, programas de licenciamento de patentes e facilitação de spin-offs acadêmicos.
Incentivos para a Pesquisa Aplicada com Foco em Sustentabilidade: Estabelecer incentivos para projetos de pesquisa que abordem desafios específicos relacionados aos ODS, incentivando a colaboração entre academia e indústria para o desenvolvimento de soluções sustentáveis.
Parcerias entre universidades, institutos de pesquisa e empresas do setor de celulose e papel podem ser fundamentais para impulsionar inovações e aplicar pesquisas em processos industriais.</t>
  </si>
  <si>
    <t>Programas de Estágio e Residência em Empresas para Estudantes e Pesquisadores: Criar programas que permitam a estudantes e pesquisadores das universidades estaduais e ICTs realizar estágios ou residências em empresas;Criação de Incubadoras de Empresas Tecnológicas Vinculadas às Universidades Estaduais: Estabelecer incubadoras de empresas dentro ou em parceria com universidades estaduais e ICTs.</t>
  </si>
  <si>
    <t>Fomento de Incubadoras e Aceleradoras de Negócios: Estabelecer e apoiar incubadoras e aceleradoras de negócios, especialmente aquelas vinculadas às ICTs, para promover o desenvolvimento de startups e empresas inovadoras. Isso incluiria a oferta de recursos, mentorias e acesso a redes de contatos, incentivando a criação de novos negócios e a comercialização de tecnologias desenvolvidas nas ICTs.
Programas de Financiamento e Incentivos Fiscais para Startups: Criar programas de financiamento específicos e incentivos fiscais para startups e empresas de base tecnológica, visando impulsionar a inovação e o desenvolvimento de novos produtos e serviços sustentáveis.
Parcerias Estratégicas entre ICTs e Setor Produtivo: Promover parcerias estratégicas entre as ICTs e o setor produtivo, incluindo a criação de consórcios para projetos de PD&amp;I e a facilitação de acordos de cooperação técnica e transferência de tecnologia. Isso pode aumentar a aplicabilidade prática das pesquisas e contribuir para o desenvolvimento sustentável.</t>
  </si>
  <si>
    <t>Estimular a cultura empreendedora, em especial entre os jovens;;Criar programas para apoiar a transformação de ideias em projetos bem sucedidos e sustentáveis;;Apoiar ao avanço tecnológico e às inovações nas empresas e outras organizações públicas e privadas no Estado do Paraná;;Financiar incubadoras e aceleradoras em empresas com base tecnológica;;Fomentar o capital empreendedor em projetos de CT&amp;I no Paraná;</t>
  </si>
  <si>
    <t>Criação de Redes de Mentoria para Startups: Estabelecer uma rede de mentores formada por empresários experientes, acadêmicos e profissionais da indústria para orientar startups e empreendedores.;Programas de Desenvolvimento de Competências Empreendedoras: Implementar programas de treinamento e workshops focados no desenvolvimento de competências empreendedoras, incluindo gestão de negócios, inovação, marketing e finanças.</t>
  </si>
  <si>
    <t>Incentivos Fiscais e Financiamento para PD&amp;I: Oferecer incentivos fiscais e linhas de financiamento para empresas que invistam em projetos de pesquisa, desenvolvimento e inovação. Isso pode incluir subsídios para pesquisa aplicada em áreas estratégicas e apoio financeiro para a adoção de tecnologias inovadoras.
Parcerias entre ICTs e Empresas para Projetos Conjuntos: Promover parcerias entre ICTs e empresas para o desenvolvimento conjunto de projetos de inovação. Isso pode incluir a criação de consórcios de pesquisa e desenvolvimento, programas de transferência de tecnologia, e colaborações em projetos que alinhem os conhecimentos acadêmicos com as necessidades práticas do setor empresarial.
Programas de Capacitação em Inovação e Transformação Digital: Implementar programas de treinamento e capacitação para empresas, focados em inovação e transformação digital. Estes programas podem ajudar as empresas a desenvolver competências internas para inovar e se adaptar às mudanças tecnológicas, promovendo o desenvolvimento de produtos e serviços competitivos.
Apoiar inovações no setor de celulose e papel, especialmente aquelas que visam a sustentabilidade e a eficiência energética, pode ser uma estratégia chave para fortalecer este setor crucial na economia do Paraná.</t>
  </si>
  <si>
    <t>Conceder benefícios financeiros para iniciativas de inovação nas empresas, reembolsáveis e não reembolsáveis;;Estimular a inserção de pesquisadores em empresas privadas, através de programas de concessão de bolsas;;Qualificar profissionais especializados para atuarem na área de execução de projetos de inovação no ambiente empresarial;;Promover ações de Apoio Direto à Inovação destinadas ao atendimento de prioridades estaduais de interesse estratégico;;Prever investimentos em pesquisa, desenvolvimento e inovação em contratos de concessão de serviços públicos e regulações setoriais.</t>
  </si>
  <si>
    <t>Estabelecimento de Parcerias Público-Privadas para Projetos de Inovação: Incentivar a formação de parcerias público-privadas para o desenvolvimento de projetos de inovação, especialmente em setores estratégicos.;Programas de Subsídios para Pequenas e Médias Empresas (PMEs) Inovadoras: Criar programas de subsídios e assistência técnica para PMEs que buscam implementar inovações tecnológicas</t>
  </si>
  <si>
    <t>Desenvolvimento de Plataformas Digitais Integradas para Serviços Públicos: Implementar plataformas digitais abrangentes que integrem diversos serviços públicos, como saúde, educação e segurança, facilitando o acesso dos cidadãos e a eficiência administrativa. Isso incluiria a digitalização de registros, processos de atendimento e serviços interativos online.
Investimento em Infraestrutura de Dados e Tecnologia da Informação: Alocar recursos para a atualização e manutenção da infraestrutura de dados e TI, garantindo que os sistemas governamentais estejam equipados com as mais recentes tecnologias. Isso é vital para a segurança dos dados, eficiência operacional e para suportar soluções inovadoras de análise de dados e inteligência artificial.
Programas de Parceria com ICTs para Desenvolvimento de Soluções Tecnológicas: Estabelecer parcerias entre o governo e ICTs para o desenvolvimento e implementação de soluções tecnológicas inovadoras em áreas como saúde, educação e agricultura. Essas parcerias podem resultar em melhorias na qualidade dos serviços públicos e na promoção de um desenvolvimento sustentável.</t>
  </si>
  <si>
    <t>Programas de Inovação Aberta para Soluções Tecnológicas Governamentais: Estabelecer programas de inovação aberta que incentivem empresas, startups e ICTs a desenvolverem soluções tecnológicas inovadoras para desafios específicos do governo.;Integração de Plataformas de Dados entre Governo e ICTs: Desenvolver sistemas integrados de compartilhamento de dados entre o governo e as ICTs. Isso pode melhorar a colaboração em projetos de pesquisa e desenvolvimento, otimizar o uso de recursos e facil</t>
  </si>
  <si>
    <t>Programas de Apoio à Exportação para Empresas Inovadoras: Implementar programas que ofereçam assistência técnica, financeira e administrativa para empresas que buscam expandir suas operações para mercados nacionais e internacionais. Isso pode incluir orientação em procedimentos de exportação, estratégias de marketing internacional e conformidade regulatória.
Incentivos para Parcerias Internacionais e Desenvolvimento de Rede: Estabelecer incentivos para que empresas inovadoras, incluindo aquelas ligadas a ICTs, formem parcerias internacionais e participem de redes globais de negócios. Isso poderia facilitar a troca de conhecimentos, o acesso a novos mercados e a colaboração em projetos de PD&amp;I.
Fomento de Clusters de Inovação com Foco na Internacionalização: Promover a formação de clusters de inovação que reúnam empresas, ICTs e outras entidades, com o objetivo de desenvolver e comercializar produtos e serviços inovadores em escala global. Esses clusters podem ser focados em setores específicos e atuar como catalisadores para a internacionalização.
Dada a importância do setor de celulose e papel para as exportações, estratégias para a internacionalização e fortalecimento da competitividade global deste setor são vitais.</t>
  </si>
  <si>
    <t>empresas paranaenses, incluindo startups e MPMEs inovadoras, com mentores e redes de negócios internacionais. Esses programas podem oferecer suporte estratégico, conhecimento de mercado global e oportunidades de parcerias internacionais.;Incentivos para Cooperação em P&amp;D Internacional: Desenvolver incentivos para fomentar a cooperação em P&amp;D entre ICTs e empresas locais com parceiros internacionais.</t>
  </si>
  <si>
    <t>Integração de Programas de Inovação na Educação Básica e Superior: Implementar programas que integrem conceitos de inovação, criatividade e pensamento crítico no currículo da educação básica e superior. Isso pode incluir parcerias com ICTs para proporcionar experiências práticas, competições de inovação e programas de mentoria.
Desenvolvimento de Políticas de Incentivo à Inovação nas Empresas: Criar políticas e programas que incentivem as empresas a adotar práticas inovadoras, como subsídios para pesquisa e desenvolvimento, incentivos fiscais para inovação e apoio a projetos colaborativos entre empresas e ICTs.
Promoção de Eventos e Campanhas de Conscientização sobre Inovação: Organizar eventos, como feiras de inovação, seminários e workshops, além de campanhas de conscientização que destaquem a importância da inovação para o desenvolvimento econômico e social. Essas atividades podem ajudar a inspirar uma mentalidade inovadora em diferentes setores da sociedade.</t>
  </si>
  <si>
    <t>Alex Fernando Schroeder</t>
  </si>
  <si>
    <t>I-TECH - Instituto de Tecnologia e Inovação da Cantuquiriguaçu</t>
  </si>
  <si>
    <t>Laranjeiras do Sul</t>
  </si>
  <si>
    <t>Diretor de Tecnologia e Inovação</t>
  </si>
  <si>
    <t>alexdafarmacia1310@gmail.com</t>
  </si>
  <si>
    <t>032.554.279-16</t>
  </si>
  <si>
    <t>Disponibilizar recursos para que entidades do terceiro setor possam desenvolver projetos relacionados ao tema dentro dos municípios</t>
  </si>
  <si>
    <t>Todas já estão alinhadas com o propósito</t>
  </si>
  <si>
    <t>Incentivar as organizações já constituídas para disseminar a cultura de tecnologia e inovação dentro do seu município</t>
  </si>
  <si>
    <t>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Inovação&lt;/a&gt;;;Criar incentivos econômicos, financeiros, fiscais e outros para a inclusão de empresas em ambientes promotores de inovação;;Facilitar a transferência de conhecimento por meio de ações que eliminem as barreiras existentes entre os diferentes atores nas esferas pública e privada, com consequente ampliação da divulgação e comunicação da PD&amp;I junto à sociedade;;Desenvolver o sistema de parques tecnológicos e ambientes de inovação do Estado;</t>
  </si>
  <si>
    <t>todas já contemplam a iniciativa</t>
  </si>
  <si>
    <t>Investir recursos na capacitação de pessoas para trabalhar, seja na forma de bolsas, um exemplo de sucesso seria o Programa Laranjeiras Tecnológica que temos em nosso município</t>
  </si>
  <si>
    <t>Qualificar de maneira continuada e valorizar os profissionais dedicados à gestão do Sistema Paranaense de CT&amp;I, inclusive os que atuam nos Núcleos de Inovação Tecnológica das ICTs públicas;;Realizar concursos de invenções e regulamentar o investimento de capital semente estatal como forma de apoio ao empreendedorismo inovador de alto impacto;;Alinhar as políticas públicas de educação com as áreas estratégicas e os desafios estaduais e nacionais de CT&amp;I;;Inserir a educação básica no Sistema Estadual de CT&amp;I e considerar seus atores como operadores de CT&amp;I;;Formar recursos humanos nas áreas de ciência, pesquisa, tecnologia e inovação, inclusive por meio de apoio às atividades de extensão.</t>
  </si>
  <si>
    <t>Dar seguimento ao programa Paraná Digital</t>
  </si>
  <si>
    <t>Investimento de recursos para melhorar os ambientes já existentes, fortalecer o programa Agência de Inovação desenvolvido pela secretaria de Inovação do Estado</t>
  </si>
  <si>
    <t>Todos já estão mencionados</t>
  </si>
  <si>
    <t>Desenvolver projetos de inovação, letramento digital e hackathon no ambiente escolar</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</si>
  <si>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universidades;;Financiar feiras de ciências nas escolas;;Estimular a participação de jovens, em especial meninas, em atividades de CT&amp;I;;Estabelecer parcerias em atividades de popularização e divulgação da CT&amp;I com órgãos públicos, entidades de CT&amp;I, empresas, universidades e instituições de pesquisa, entre outras;</t>
  </si>
  <si>
    <t>Todas as demais já estão mencionadas</t>
  </si>
  <si>
    <t>Promover ambiente digitais de aprendizado com a participação de pesquisadores de outros paíse</t>
  </si>
  <si>
    <t>Estimular a constituição, a expansão e a internacionalização de redes temáticas e interdisciplinares de pesquisa;;Fomentar à cooperação entre empresas, governo e instituições de ciência e tecnologia, em caráter regional, nacional e internacional;;Criação de novos modelos de interação internacional;;Apoiar de todas as formas admitidas a participação de pesquisadores paranaenses em redes de pesquisa internacionais;;Criar programa de bolsas de estudo no exterior para alunos e professores paranaenses;</t>
  </si>
  <si>
    <t>todas já foram citadas</t>
  </si>
  <si>
    <t>Parcerias entre escolas e empresas/produtores para que os alunos possam vivenciar na prática o aprendizado teórico</t>
  </si>
  <si>
    <t>todas já foram mencionadas</t>
  </si>
  <si>
    <t>Capacitação para os empresários e funcionários</t>
  </si>
  <si>
    <t>Estimular a cultura empreendedora, em especial entre os jovens;;Capacitação de recursos humanos para a inovação;;Desenvolver programas de fomento à inovação e ao empreendedorismo com foco na redução das desigualdades regionais e respeitadas as vocações das regiões paranaenses;;Financiar incubadoras e aceleradoras em empresas com base tecnológica;;Criar programas de empreendedorismo inovador que diminuam as brechas sociais, territoriais e de gênero.</t>
  </si>
  <si>
    <t>Todas já estão inseridas</t>
  </si>
  <si>
    <t>Incentivar a contratação de jovens e mulheres</t>
  </si>
  <si>
    <t>Conceder benefícios financeiros para iniciativas de inovação nas empresas, reembolsáveis e não reembolsáveis;;Qualificar profissionais especializados para atuarem na área de execução de projetos de inovação no ambiente empresarial;;Elaborar programas de transformação digital para empresas;;Utilizar o poder de compra do Estado para estimular empresas inovadoras;;Prever investimentos em pesquisa, desenvolvimento e inovação em contratos de concessão de serviços públicos e regulações setoriais.</t>
  </si>
  <si>
    <t>Fomentar instituições locais a captar informações da sua região</t>
  </si>
  <si>
    <t>todas já mencionadas</t>
  </si>
  <si>
    <t>Sem sugestão</t>
  </si>
  <si>
    <t>todas mencionadas</t>
  </si>
  <si>
    <t>José Maurino Oliveira Martins</t>
  </si>
  <si>
    <t>SEPARTEC/SETI</t>
  </si>
  <si>
    <t>Cordenador SEPARTEC</t>
  </si>
  <si>
    <t>josemaurino@sefa.pr.gov.br</t>
  </si>
  <si>
    <t>555.902.509-78</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</si>
  <si>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PD&amp;I;;Estimular a implantação de laboratórios multiusuários;;Desenvolver o sistema de parques tecnológicos e ambientes de inovação do Estado;;Ampliar a articulação e a cooperação institucional, nacional e internacional em matéria de CT&amp;I;</t>
  </si>
  <si>
    <t>Apoiar e incentivar o emprendedorismo nas comunidades carentes, em especial o afroempreendedorismo ;Fortalecer o SEPARTEC, como um Sistema Estadual de Ambientes Promotores de inovação.</t>
  </si>
  <si>
    <t>Criação de mecanismos que estimulem o aumento do número de mestres e doutores envolvidos em P&amp;D nas empresas</t>
  </si>
  <si>
    <t>João Luiz Buso</t>
  </si>
  <si>
    <t>CEASA/PR</t>
  </si>
  <si>
    <t>CAPITAL</t>
  </si>
  <si>
    <t>busoj@ceasa.pr.gov.br</t>
  </si>
  <si>
    <t>358.668.459-20</t>
  </si>
  <si>
    <t>Ações que cumpram com aplicações imediatas e não a projetos de prateleiras.</t>
  </si>
  <si>
    <t>Ações que não só visem financiamentos e investimentos originários de recursos públicos.</t>
  </si>
  <si>
    <t>Desenvolvimento social, através da ocupação do solo, dentro das grandes densidades de ocupação nos centros urbanos, contribuindo para queda na qualidade de vida do cidadão.</t>
  </si>
  <si>
    <t>Tsen Chung Kang</t>
  </si>
  <si>
    <t>Máquinas Agrícolas Jacto SA</t>
  </si>
  <si>
    <t>tsen@jacto.com.br</t>
  </si>
  <si>
    <t>054.855.108-17</t>
  </si>
  <si>
    <t>Integrar academia, institutos de tecnologia, startups e empresas através de Parques Tecnológicos e NAPIs.
Os NAPIs como instrumentos de integração dos TRL 1 a 6 e os Parques Tecnológicos como instrumentos de integração do TRL 7 ao 9. Daí a importância do papel da SETI E FA, na criação dos NAPIs e integração destes com os Parques Tecnológicos, via SEPARTEC.</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</si>
  <si>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inovação;;Harmonizar as práticas e a legislação relativas à CT&amp;I;;Desenvolver o sistema de parques tecnológicos e ambientes de inovação do Estado;;Promover a implementação do Marco Legal de CT&amp;I;;Implementar e fortalecer os Centros de Excelência em áreas estratégicas para o Estado.</t>
  </si>
  <si>
    <t>Construir a cultura da inovação através de linguagens e conceitos comuns entre o mundo empresarial, o mundo acadêmico e o mundo das startups. Um exemplo é a difusão do entendimento da ferramenta de TRL como linguagem comum para os três mundos.</t>
  </si>
  <si>
    <t>Desenvolver um processo de curadoria digital, baseado em cientometria que ajude a direcionar e priorizar as áreas de pesquisas e de inovação do estado, e particularmente as ações dos NAPIs e Parques Tecnológicos.</t>
  </si>
  <si>
    <t>Construir processo de Curadoria baseado em cientometria que irá ajudar a priorizar e direcionar as ações de P&amp;D&amp;I particularmente dos NAPIs e Parques Tecnológicos.</t>
  </si>
  <si>
    <t>Juliane Pinheiro</t>
  </si>
  <si>
    <t>PineAx Leather Goods</t>
  </si>
  <si>
    <t>Designer</t>
  </si>
  <si>
    <t>pineax.studio@gmail.com</t>
  </si>
  <si>
    <t>008.008.719-10</t>
  </si>
  <si>
    <t>Liana Andrade Labres de Souza</t>
  </si>
  <si>
    <t>Liana Andrade Labres De Souza</t>
  </si>
  <si>
    <t>HEMEPAR</t>
  </si>
  <si>
    <t>1 a RS</t>
  </si>
  <si>
    <t>lianasouza@sesa.pr.gov.br</t>
  </si>
  <si>
    <t>503.690.599-72</t>
  </si>
  <si>
    <t>Inserir assinatura digital nas farmacias especiais, diminuindo assim a impressao de recibos de entrega de medicamentos. Assinatura digital na entrevista de doador de sangue</t>
  </si>
  <si>
    <t>Identificar os sistemas informatizados e apresentar um diagnóstico sobre os processos e as soluções tecnológicas utilizadas pela administração direta e indireta;;Aprimorar a oferta de bens e serviços à sociedade através da transformação digital;;Digitalizar serviços públicos visando o menor tempo para o atendimento e a melhoria da qualidade de vida dos cidadãos;</t>
  </si>
  <si>
    <t>Valter Sarro de Lima</t>
  </si>
  <si>
    <t>Valter Sarro De Lima</t>
  </si>
  <si>
    <t>Justiça Federal do Paraná</t>
  </si>
  <si>
    <t>Magistrado</t>
  </si>
  <si>
    <t>sarrovalter@hotmail.com</t>
  </si>
  <si>
    <t>718.988.082-87</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</si>
  <si>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PD&amp;I;;Regulamentar as modalidades de fomento previstas na &lt;a href="https://www.legislacao.pr.gov.br/legislacao/pesquisarAto.do?action=exibir&amp;codAto=246931&amp;indice=1&amp;totalRegistros=1&amp;dt=4.3.2023.12.38.45.717" target="_blank"&gt;Lei de Inovação&lt;/a&gt;;;Harmonizar as práticas e a legislação relativas à CT&amp;I;;Promover a implementação do Marco Legal de CT&amp;I;</t>
  </si>
  <si>
    <t>Promover a sinergia territorial das ICTs com agentes privados e da sociedade civil para aprofundar a colaboração e coesão das ações em CT&amp;I em áreas estratégicas;;Investir em espaços públicos inteligentes, coworkins, laboratórios de pesquisa, centros tecnológicos, redes wi-fi públicas de alta performance;;Virtualização da infraestrutura de CT&amp;I;</t>
  </si>
  <si>
    <t>Contribuir para promoção, participação e apropriação do conhecimento científico, tecnológico e inovador pela população em geral;;Ampliar as oportunidades de inclusão social das parcelas mais vulneráveis da população paranaense por meio da CT&amp;I;;Desenvolver metodologias de ensino não formais;;Financiar feiras de ciências nas escolas;;Respeitar e valorizar os conhecimentos populares e tradicionais em as relações com CT&amp;I;</t>
  </si>
  <si>
    <t>Tornar as universidades paranaenses motores vitais da inovação;;Apoiar e incentivar a integração dos inventores independentes às atividades das ICTs e aos istema produtivo estadual;;Capacitar professores e pós-graduandos em temas de propriedade intelectual, transferência de tecnologia, parcerias para desenvolvimento de produtos ou processos inovadores, empreendedorismo inovador com base científica;</t>
  </si>
  <si>
    <t>Estimular a cultura empreendedora, em especial entre os jovens;;Capacitação de recursos humanos para a inovação;;Financiar incubadoras e aceleradoras em empresas com base tecnológica;</t>
  </si>
  <si>
    <t>Estimular a inserção de pesquisadores em empresas privadas, através de programas de concessão de bolsas;;Elaborar programas de transformação digital para empresas;</t>
  </si>
  <si>
    <t>Identificar os sistemas informatizados e apresentar um diagnóstico sobre os processos e as soluções tecnológicas utilizadas pela administração direta e indireta;;Expandir a utilização de TICs na prestação de serviços públicos do Estado;;Digitalizar serviços públicos visando o menor tempo para o atendimento e a melhoria da qualidade de vida dos cidadãos;</t>
  </si>
  <si>
    <t>NICOLE RANDAZZO ARATO</t>
  </si>
  <si>
    <t>Nicole Randazzo Arato</t>
  </si>
  <si>
    <t>SERVIDORA PUBLICA</t>
  </si>
  <si>
    <t>NICOLE.ARATO@SESA.PR.GOV.BR</t>
  </si>
  <si>
    <t>033.115.729-20</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</si>
  <si>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internacional;;Criar programas para graduandos, mestrandos e doutorandos se capacitarem na proteção de suas pesquisas e oferta das mesmas para a solução de problemas locais, regionais, nacionais e internacionais;;Criar um sistema digital que conecte recursos humanos, capacidade instalada, especialidades dos pesquisadores e Institutos de Pesquisas e Inovação às demandas sociais e de mercado;</t>
  </si>
  <si>
    <t>Desenvolver, implementar e manter um sistema de informações, comunicação e disseminação do conhecimento em ciência, tecnologia e inovação;;Garantir a ampliação, regularidade e perenidade dos financiamentos e investimentos em CT&amp;I;;Regulamentar as modalidades de fomento previstas na &lt;a href="https://www.legislacao.pr.gov.br/legislacao/pesquisarAto.do?action=exibir&amp;codAto=246931&amp;indice=1&amp;totalRegistros=1&amp;dt=4.3.2023.12.38.45.717" target="_blank"&gt;Lei de Inovação&lt;/a&gt;;;Realizar ações de compliance e integridade entre os órgãos do Estado para a aplicação do Marco Legal de Ciência, Tecnologia e Inovação;;Estimular a implantação de laboratórios multiusuários;;Criar incentivos econômicos, financeiros, fiscais e outros para a inclusão de empresas em ambientes promotores de inovação;;Conectar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inovação;;Desenvolver o sistema de parques tecnológicos e ambientes de inovação do Estado;</t>
  </si>
  <si>
    <t>Manejar novos instrumentos jurídicos de contratação contidos no Marco Legal de Ciência, Tecnologia e Inovação;;Constituir a competência de gestão de projetos de CT&amp;I no âmbito do funcionalismo público estadual, nas empresas, agências de fomento e fundações de amparo;;Realizar concursos de invenções e regulamentar o investimento de capital semente estatal como forma de apoio ao empreendedorismo inovador de alto impacto;;Incentivar a participação em eventos de outros Estados e países para conhecimento de iniciativas e ações que podem ser replicadas;;Alinhar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</si>
  <si>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universidades;;Trazer para o Estado mostras itinerantes com assuntos pertinentes à popularização da CT&amp;I;;Estabelecer conexões interdisciplinares e pluriversidade de saberes;;Promover a interação entre a ciência, a cultura e a arte, com valorização dos aspectos humanísticos e da história da ciência;</t>
  </si>
  <si>
    <t>Fomentar a utilização de práticas educacionais que estimulem a cultura da internacionalização do conhecimento, incorporando técnicas e práticas de excelência em todos os níveis de educação;;Gerar novos modelos de gestão, de ensino, de pesquisa, de inovação e de cooperação e interação que projetem e executem ações de internacionalização;;Treinamento de gestores para sensibilização da importância das ações de internacionalização, de pesquisa aplicada, de relacionamento com o setor empresarial e governo;;Elaborar manuais, cartilhas e instrumentos similares para orientar as ações internacionais dos órgãos e das entidades da Administração Pública Estadual no que tange à celebração de protocolos, convênios e contratos internacionais;;Ampliação da cooperação internacional com ênfase nas áreas estratégicas para o desenvolvimento do Estado do Paraná.</t>
  </si>
  <si>
    <t>Apoiar ao avanço tecnológico e às inovações nas empresas e outras organizações públicas e privadas no Estado do Paraná;;Capacitação de recursos humanos para a inovação;;Estimular e apoiar a constituição, consolidação e expansão de ambientes promotores de inovação nas suas dimensões ecossistemas de inovação e mecanismos de geração de empreendimentos;;Expandir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t>
  </si>
  <si>
    <t>Elaborar cartilhas explicativas dos instrumentos de incentivo público à atividade empresarial, facilitando o acesso às informações e aumentando o número de empresas beneficiadas;;Qualificar profissionais especializados para atuarem na área de execução de projetos de inovação no ambiente empresarial;;Utilizar a encomenda tecnológica como mecanismo de resolução de desafios da administração pública;;Utilizar o poder de compra do Estado para estimular empresas inovadoras;</t>
  </si>
  <si>
    <t>Adriano Munhoz Pereira</t>
  </si>
  <si>
    <t>Adapar</t>
  </si>
  <si>
    <t>Engenheiro Agrônomo Assessor Técnico</t>
  </si>
  <si>
    <t>AMUNHOZPEREIRA966@GMAIL.COM</t>
  </si>
  <si>
    <t>709.706.459-53</t>
  </si>
  <si>
    <t>Conectar as ICTs com as autarquias vinculadas às Secretarias de Estado, para apoiar a inovação nesses órgãos.</t>
  </si>
  <si>
    <t>Apoiar a cooperação entre empresas, governo e instituições de ciência e tecnologia, em caráter regional, nacional e internacional;;Apoiar as atividades de PD&amp;I e a inserção de pesquisadores nas empresas e no governo;;Alinhar as instituições de PD&amp;I com a Política Estadual de CT&amp;I por intermédio de apoio de pesquisas orientadas à missão;;Criar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t>
  </si>
  <si>
    <t>Fortalecer a cooperação com órgãos e entidades públicos e com entidade privadas, inclusive para o compartilhamento de recursos humanos especializados e capacidade instalada, para execução de projetos de PD&amp;I;;Realizar ações de compliance e integridade entre os órgãos do Estado para a aplicação do Marco Legal de Ciência, Tecnologia e Inovação;;Estimular a implantação de laboratórios multiusuários;;Apoiar as atividades de PD&amp;I e a inserção de pesquisadores nas empresas e no governo;;Implementar e fortalecer os Centros de Excelência em áreas estratégicas para o Estado.</t>
  </si>
  <si>
    <t>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t>
  </si>
  <si>
    <t>Investir em espaços públicos inteligentes, coworkins, laboratórios de pesquisa, centros tecnológicos, redes wi-fi públicas de alta performance;;Desenvolver mecanismos de compras públicas, encomendas tecnológicas, concursos de CT&amp;I;;Construir programas e ações setoriais de digitalização adequados às características específicas no domínio da agropecuária, indústria, turismo e do comércio, tendo em conta a sustentabilidade ambiental.</t>
  </si>
  <si>
    <t>Contribuir para promoção, participação e apropriação do conhecimento científico, tecnológico e inovador pela população em geral;;Enfatizar ações e atividades que valorizem a criatividade, a experimentação, a interdisciplinaridade, a transdisciplinaridade e o empreendedorismo nas escolas e universidades;;Desenvolver metodologias de ensino não formais;;Apoiar ações para a formação de quadros para atuação em popularização e divulgação da CT&amp;I (técnico, gestão e pesquisa);;Estabelecer parcerias em atividades de popularização e divulgação da CT&amp;I com órgãos públicos, entidades de CT&amp;I, empresas, universidades e instituições de pesquisa, entre outras;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</si>
  <si>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laboratórios;;Constituir fóruns de integração de políticas de CT&amp;I com os diversos agentes e atores;</t>
  </si>
  <si>
    <t>Apoiar ao avanço tecnológico e às inovações nas empresas e outras organizações públicas e privadas no Estado do Paraná;;Capacitação de recursos humanos para a inovação;;Estimular e apoiar a constituição, consolidação e expansão de ambientes promotores de inovação nas suas dimensões ecossistemas de inovação e mecanismos de geração de empreendimentos;;Utilizar o poder de compra do Estado para fomentar o empreendedorismo inovador e a inovação;;Impulsionar a inovação disruptiva e o empreendedorismo no campo digital para MPMEs, possibilitando que startups aproveitem as oportunidades do mercado regional e fortaleçam a competitividade paranaense nas áreas estratégicas;</t>
  </si>
  <si>
    <t>Estimular a inserção de pesquisadores em empresas privadas, através de programas de concessão de bolsas;;Elaborar programas de transformação digital para empresas;;Promover ações de Apoio Direto à Inovação destinadas ao atendimento de prioridades estaduais de interesse estratégico;;Utilizar a encomenda tecnológica como mecanismo de resolução de desafios da administração pública;;Utilizar o poder de compra do Estado para estimular empresas inovadoras;</t>
  </si>
  <si>
    <t>Dotar as autarquias de autonomia e dar apoio para modernização dos serviços públicos, por meio de parcerias com entes públicos e privados, visando inovar, desburocratizar, digitalizar e automatizar processos e serviços, liberando os servidores para estarem próximos ao cidadão.</t>
  </si>
  <si>
    <t>Giomar Viana</t>
  </si>
  <si>
    <t>Agente Universitário</t>
  </si>
  <si>
    <t>gviana@unicentro.br</t>
  </si>
  <si>
    <t>028.895.329-09</t>
  </si>
  <si>
    <t>Desenvolver aptidões individuais para o empreendedorismo de alta densidade tecnológica nos estudantes das universidades públicas, desde a graduação;;Desenvolver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internacionais;;Criar um sistema digital que conecte recursos humanos, capacidade instalada, especialidades dos pesquisadores e Institutos de Pesquisas e Inovação às demandas sociais e de mercado;</t>
  </si>
  <si>
    <t>Qualificar de maneira continuada e valorizar os profissionais dedicados à gestão do Sistema Paranaense de CT&amp;I, inclusive os que atuam nos Núcleos de Inovação Tecnológica das ICTs públicas;;Conectar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inovação;;Apoiar as atividades de PD&amp;I e a inserção de pesquisadores nas empresas e no governo;;Desenvolver o sistema de parques tecnológicos e ambientes de inovação do Estado;</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</si>
  <si>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públicas;;Promover a abordagem mais consistente dos conteúdos de ciências, tecnologia, engenharia e matemática na formação em todos os níveis;;Inserir a educação básica no Sistema Estadual de CT&amp;I e considerar seus atores como operadores de CT&amp;I;;Formar recursos humanos nas áreas de ciência, pesquisa, tecnologia e inovação, inclusive por meio de apoio às atividades de extensão.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</si>
  <si>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universidades;;Financiar feiras de ciências nas escolas;;Estimular a participação de jovens, em especial meninas, em atividades de CT&amp;I;;Estimular a participação de grupos de áreas urbanas e periferias, áreas rurais, comunidades tradicionais, pessoas com deficiência, idosos, entre outros, em atividades de CT&amp;I;</t>
  </si>
  <si>
    <t>Ampliar e fortalecer a internacionalização no ensino e pesquisa em CT&amp;I;;Fomentar a utilização de práticas educacionais que estimulem a cultura da internacionalização do conhecimento, incorporando técnicas e práticas de excelência em todos os níveis de educação;;Ampliar o conhecimento dos resultados e impactos de ações e políticas de ecossistemas maduros de interação da tríplice hélice e de investimentos em pessoas e programas de CT&amp;I;;Incentivar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t>
  </si>
  <si>
    <t>Tornar as universidades paranaenses motores vitais da inovação;;Criar incentivos para que as IEES se integrem e executem programas, projetos e ações voltadas para a população com vistas a emancipação social e a integração regional solidária em articulação com a formação científica e pedagógica de seus estudantes;;Capacitar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</si>
  <si>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No penúltimo item (Capacitar professores, pós-graduandos, também inserir pesquisadores públicos tais como agentes universitários entre outras categorias)...</t>
  </si>
  <si>
    <t>Estimular a cultura empreendedora, em especial entre os jovens;;Criar programas para apoiar a transformação de ideias em projetos bem sucedidos e sustentáveis;;Desenvolver programas de fomento à inovação e ao empreendedorismo com foco na redução das desigualdades regionais e respeitadas as vocações das regiões paranaenses;;Fomentar o capital empreendedor em projetos de CT&amp;I no Paraná;;Criar programas de empreendedorismo inovador que diminuam as brechas sociais, territoriais e de gênero.</t>
  </si>
  <si>
    <t>Caroline Maris de Andrade Lima</t>
  </si>
  <si>
    <t>Caroline Maris De Andrade Lima</t>
  </si>
  <si>
    <t>Consórcio Intermunicipal de Saúde AMUNPAR - CIS/AMUNPAR - PARANAVAÍ-PR</t>
  </si>
  <si>
    <t>farmacêutica e bioquímica</t>
  </si>
  <si>
    <t>carolinemaris7826@gmail.com</t>
  </si>
  <si>
    <t>026.519.659-01</t>
  </si>
  <si>
    <t>A participação do Estado neste contexto pode se dar através de firmação de parcerias com instituições e empresas dispostas a implementar o ambiente de pesquisa científica e tecnológica, bem como desenvolvimento social e sustentável, no sentido de apoio financeiro, compartilhamento de estruturas físicas, de recursos humanos através da participação de servidores públicos como suporte a este desenvolvimento.</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</si>
  <si>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internacional;;Apoiar as atividades de PD&amp;I e a inserção de pesquisadores nas empresas e no governo;;Desenvolver aptidões individuais para o empreendedorismo de alta densidade tecnológica nos estudantes das universidades públicas, desde a graduação;;Alinhar as instituições de PD&amp;I com a Política Estadual de CT&amp;I por intermédio de apoio de pesquisas orientadas à missão;</t>
  </si>
  <si>
    <t>A firmação de parcerias com compartilhamento de recursos financeiros, físicos e humanos.</t>
  </si>
  <si>
    <t>Fortalecer a cooperação com órgãos e entidades públicos e com entidade privadas, inclusive para o compartilhamento de recursos humanos especializados e capacidade instalada, para execução de projetos de PD&amp;I;;Qualificar de maneira continuada e valorizar os profissionais dedicados à gestão do Sistema Paranaense de CT&amp;I, inclusive os que atuam nos Núcleos de Inovação Tecnológica das ICTs públicas;;Conectar pesquisadores, linhas de pesquisa, empresas, necessidades públicas e privadas no desenho de soluções inovadoras;;Harmonizar as práticas e a legislação relativas à CT&amp;I;;Ampliar a articulação e a cooperação institucional, nacional e internacional em matéria de CT&amp;I;</t>
  </si>
  <si>
    <t>Aprimorar a formação do seu próprio capital humano desde a escola primária até às universidades, cursos de formação técnica, e compartilhar este capital com o ambiente de de negócios e desenvolvimento social.</t>
  </si>
  <si>
    <t>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CT&amp;I;;Inserir a educação básica no Sistema Estadual de CT&amp;I e considerar seus atores como operadores de CT&amp;I;;Ampliar, diversificar e consolidar a capacidade de pesquisa básica no Estado;;Formar recursos humanos nas áreas de ciência, pesquisa, tecnologia e inovação, inclusive por meio de apoio às atividades de extensão.</t>
  </si>
  <si>
    <t>Implementar e disponibilizar sua infraestrutura como forma de cooperação para este desenvolvimento.</t>
  </si>
  <si>
    <t>Promover a ciência desde o nível mais básico na educação pública. Desta forma, estará formando cidadãos integrados neste âmbito. Também incentivar, fomentar este desenvolvimento em todos os níveis de educação e sociais, seja com recursos financeiros, estruturais, educacionais ou humanos.</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</si>
  <si>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afins;;Estabelecer parcerias em atividades de popularização e divulgação da CT&amp;I com órgãos públicos, entidades de CT&amp;I, empresas, universidades e instituições de pesquisa, entre outras;;Apoiar o fortalecimento de meios de comunicação pública da ciência como portais, canais de vídeos, sites, jornais e projetos desenvolvidos no âmbito das ICTs.</t>
  </si>
  <si>
    <t>Fomentar a visibilidade da pesquisa e da produção de conhecimento e de inovação de pesquisadores paranaenses, seja por meio de publicações em revistas de impacto internacional e (ou) por meio da projeção e impacto nos rankings internacionais;;Fomentar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internacional;;Fomentar, manter e investir em equipamentos e infraestruturas necessários para liderar avanços científicos e tecnológicos de ponta;;Ampliação da cooperação internacional com ênfase nas áreas estratégicas para o desenvolvimento do Estado do Paraná.</t>
  </si>
  <si>
    <t>Principalmente a intercambialidade de profissionais, seja na possibilidade de estágio para os estudantes nas empresas, seja na oportunidade da participação das empresas na formação acadêmica.</t>
  </si>
  <si>
    <t>Fomentar o relacionamento entre pesquisadores de universidades e ICTs do Estado com empresas através de projetos e programas para solução de problemas, transferência de tecnologia, compartilhamento de recursos humanos e de laboratórios;;Regulamentar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mercado;;Estruturar os Núcleos de Inovação Tecnológica/Agências de Inovação das IEES para atenderem as atribuições da</t>
  </si>
  <si>
    <t>Estimular a cultura empreendedora, em especial entre os jovens;;Capacitação de recursos humanos para a inovação;;Desenvolver programas de fomento à inovação e ao empreendedorismo com foco na redução das desigualdades regionais e respeitadas as vocações das regiões paranaenses;;Financiar incubadoras e aceleradoras em empresas com base tecnológica;;Contribuir com o setor empresarial na melhoria da competitividade e na adoção de estratégias de desenvolvimento e adoção de tecnologias e processos inovadores;</t>
  </si>
  <si>
    <t>EDNALDO APARECIDO RIBEIRO</t>
  </si>
  <si>
    <t>Ednaldo Aparecido Ribeiro</t>
  </si>
  <si>
    <t>ednaldorip@gmail.com</t>
  </si>
  <si>
    <t>015.168.469-31</t>
  </si>
  <si>
    <t>Fomentar pesquisas que subsidiam ações para adoção de comportamentos sustentáveis entre a população. Identificar atitudes, valores e práticas que dificultam a adoção desses comportamentos é importante.</t>
  </si>
  <si>
    <t>Na simplificação da gestão, considerar a adoção de modelo vigente no Cnpq.</t>
  </si>
  <si>
    <t>Criar um programa de bolsas de mestrado e doutorado para apoiar os cursos stricto sensu estaduais.</t>
  </si>
  <si>
    <t>Desenvolver, implementar e manter um sistema de informações, comunicação e disseminação do conhecimento em ciência, tecnologia e inovação;;Garantir a ampliação, regularidade e perenidade dos financiamentos e investimentos em CT&amp;I;;Apoiar as atividades de PD&amp;I e a inserção de pesquisadores nas empresas e no governo;;Ampliar a articulação e a cooperação institucional, nacional e internacional em matéria de CT&amp;I;;Implementar e fortalecer os Centros de Excelência em áreas estratégicas para o Estado.</t>
  </si>
  <si>
    <t>Criar um programa de bolsas de mestrado e doutorado.</t>
  </si>
  <si>
    <t>Desenvolver uma política de permanência de quadros qualificados nas instituições de ensino e pesquisa estaduais.</t>
  </si>
  <si>
    <t>Como a maior parte da pesquisa científica é realizada das universidades, fortalecer a infraestrutura dessas instituições.</t>
  </si>
  <si>
    <t>Criar um canal estadual para a divulgação dos resultados das pesquisas desenvolvidas nas instituições paranaense.</t>
  </si>
  <si>
    <t>Ampliar as oportunidades de inclusão social das parcelas mais vulneráveis da população paranaense por meio da CT&amp;I;;Apoiar o fortalecimento de espaços de divulgação científica e de inovação como centros e museus de ciências, de inovação, planetários, herbários e afins;;Desenvolver ações de comunicação pública da ciência e tecnologia com processos multimidiáticos e dialógicos com a população, incluindo audiências para além do público escolar;;Apoiar ações para a formação de quadros para atuação em popularização e divulgação da CT&amp;I (técnico, gestão e pesquisa);;Apoiar o fortalecimento de meios de comunicação pública da ciência como portais, canais de vídeos, sites, jornais e projetos desenvolvidos no âmbito das ICTs.</t>
  </si>
  <si>
    <t>Criar um programa que financie a recepção de pesquisadores internacionais, para estadias de curta duração em instituições estaduais.</t>
  </si>
  <si>
    <t>Estimular a constituição, a expansão e a internacionalização de redes temáticas e interdisciplinares de pesquisa;;Apoiar a internacionalização de instituições públicas e privadas paranaenses que atuam na área de CT&amp;I;;Incentivar a mobilidade de pesquisadores, colaboração física e virtual entre instituições paranaenses e internacionais, participação em organizações internacionais de pesquisa, desenvolvimento e inovação;;Apoiar a produção científica paranaense indexada em publicações internacionais;;Criar programa de bolsas de estudo no exterior para alunos e professores paranaenses;</t>
  </si>
  <si>
    <t>Ofertar programas de licença empreendedora para estudantes e professores das universidades estaduais paranaenses;;Capacitar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</si>
  <si>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Criar programas para apoiar a transformação de ideias em projetos bem sucedidos e sustentáveis;;Capacitação de recursos humanos para a inovação;;Atualizar e aperfeiçoar os instrumentos de fomento e crédito para atividades que envolvam o empreendedorismo inovador;;Financiar incubadoras e aceleradoras em empresas com base tecnológica;</t>
  </si>
  <si>
    <t>Andréa Figueiredo</t>
  </si>
  <si>
    <t>Biologa</t>
  </si>
  <si>
    <t>andrea_vetores@yahoo.com.br</t>
  </si>
  <si>
    <t>864.456.699-72</t>
  </si>
  <si>
    <t>Fernando César de Macedo Jr.</t>
  </si>
  <si>
    <t>Fernando César De Macedo Jr.</t>
  </si>
  <si>
    <t>macedofc@uel.br</t>
  </si>
  <si>
    <t>887.548.046-04</t>
  </si>
  <si>
    <t>Andres Jacinto Lopez Lens</t>
  </si>
  <si>
    <t>SENAI</t>
  </si>
  <si>
    <t>andres.lens@sistemafiep.org.br</t>
  </si>
  <si>
    <t>949.901.660-00</t>
  </si>
  <si>
    <t>Definir com maior clareza e estimular às universidades estaduais a desenvolverem parcerias com ICTs privadas de modo a otimizar pesquisadores e equipamentos, acelerando o processo de inovação. Via de regra, os pesquisadores querem montar seus laboratórios, investindo recursos em equipamentos que ficarão parados após projetos específicos.</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</si>
  <si>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internacional;;Promover políticas setoriais de PD&amp;I por meio de ações orientadas para objetivos estratégicos;;Realizar uma gestão da CT&amp;I orientada à avaliação de resultados;;Promover a simplificação de procedimentos para gestão de projetos de ciência, tecnologia e inovação.</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</si>
  <si>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PD&amp;I;;Conectar pesquisadores, linhas de pesquisa, empresas, necessidades públicas e privadas no desenho de soluções inovadoras;;Estimular a inovação no setor público e privado, a constituição e a manutenção de parques, os arranjos Produtivos Locais (APLs), os polos e arranjos tecnológicos, os distritos industriais e os demais ambientes promotores da inovação;;Apoiar as atividades de PD&amp;I e a inserção de pesquisadores nas empresas e no governo;</t>
  </si>
  <si>
    <t>Fortalecer a cooperação com órgãos e entidades públicos e com entidades privadas, inclusive para o compartilhamento de recursos humanos especializados e a capacidade instalada, para a execução de projetos de PD&amp;I;;Utilizar compras públicas como indutoras de inovação, a partir da capacitação dos agentes públicos no Marco Legal de Ciência, Tecnologia e Inovação;;Constituir a competência de gestão de projetos de CT&amp;I no âmbito do funcionalismo público estadual, nas empresas, agências de fomento e fundações de amparo;;Promover a abordagem mais consistente dos conteúdos de ciências, tecnologia, engenharia e matemática na formação em todos os níveis;;Inserir a educação básica no Sistema Estadual de CT&amp;I e considerar seus atores como operadores de CT&amp;I;</t>
  </si>
  <si>
    <t>Cuidado para não gerar uma militância nos aspectos de diversidade. Foco na popularização e isto é feito trazendo a inovação para todas as camadas educacionais desde À pré-escola. Muito cuidado com a destinação de recursos para isso.</t>
  </si>
  <si>
    <t>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universidades;;Desenvolver metodologias de ensino não formais;;Apoiar o fortalecimento de espaços de divulgação científica e de inovação como centros e museus de ciências, de inovação, planetários, herbários e afins;;Buscar parcerias internacionais para o desenvolvimento de atividades de CT&amp;I, troca de experiências e captação de recursos;</t>
  </si>
  <si>
    <t>Não focar apenas em pesquisadores das universidades estaduais, amplair olhar para demais ICT privadas</t>
  </si>
  <si>
    <t>Ampliar e fortalecer a internacionalização no ensino e pesquisa em CT&amp;I;;Fomentar a visibilidade da pesquisa e da produção de conhecimento e de inovação de pesquisadores paranaenses, seja por meio de publicações em revistas de impacto internacional e (ou) por meio da projeção e impacto nos rankings internacionais;;Fomentar à cooperação entre empresas, governo e instituições de ciência e tecnologia, em caráter regional, nacional e internacional;;Gerar novos modelos de gestão, de ensino, de pesquisa, de inovação e de cooperação e interação que projetem e executem ações de internacionalização;;Atrair pesquisadores estrangeiros com programas de desenvolvimento conjunto;</t>
  </si>
  <si>
    <t>Abrir mão de royalties nos projetos de inovação por parte dos pesquisadores estaduais.
Ampliar a conexão com ICTs privadas, fomentar estas ações.</t>
  </si>
  <si>
    <t>Conceder de subvenção financeira a projetos de PD&amp;I;;Estimular e apoiar a constituição, consolidação e expansão de ambientes promotores de inovação nas suas dimensões ecossistemas de inovação e mecanismos de geração de empreendimentos;;Contribuir com o setor empresarial na melhoria da competitividade e na adoção de estratégias de desenvolvimento e adoção de tecnologias e processos inovadores;;Expandir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t>
  </si>
  <si>
    <t>Conceder benefícios financeiros para iniciativas de inovação nas empresas, reembolsáveis e não reembolsáveis;;Qualificar profissionais especializados para atuarem na área de execução de projetos de inovação no ambiente empresarial;;Promover ações de Apoio Direto à Inovação destinadas ao atendimento de prioridades estaduais de interesse estratégico;;Prever investimentos em pesquisa, desenvolvimento e inovação em contratos de concessão de serviços públicos e regulações setoriais.</t>
  </si>
  <si>
    <t>RICARDO GERMANO TESSEROLI</t>
  </si>
  <si>
    <t>Ricardo Germano Tesseroli</t>
  </si>
  <si>
    <t>rgtesseroli@gmail.com</t>
  </si>
  <si>
    <t>037.600.469-08</t>
  </si>
  <si>
    <t>Fomentar a pesquisa acadêmica por meio de bolsas de pesquisa de doutorado e pós doutorado para combater a evasão de pesquisadores</t>
  </si>
  <si>
    <t>Bolsas de pesquisa de pós doutorado</t>
  </si>
  <si>
    <t>Renato Leão Rego</t>
  </si>
  <si>
    <t>Coordenador Escritório de Cooperação Internacional</t>
  </si>
  <si>
    <t>rlrego@uem.br</t>
  </si>
  <si>
    <t>075.833.658-64</t>
  </si>
  <si>
    <t>Fomento consistente e regular à pesquisa aplicada</t>
  </si>
  <si>
    <t>Conceder de subvenção financeira a projetos de PD&amp;I;;Apoiar a cooperação entre empresas, governo e instituições de ciência e tecnologia, em caráter regional, nacional e internacional;;Tratar com prioridade a pesquisa científica básica e aplicada, tendo em vista o bem público e o progresso da ciência, da tecnologia e da inovação e o desenvolvimento econômico e social sustentável do Estado;;Criar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</si>
  <si>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DIEVAL GUIZELINI</t>
  </si>
  <si>
    <t>Dieval Guizelini</t>
  </si>
  <si>
    <t>dieval@ufpr.br</t>
  </si>
  <si>
    <t>003.434.629-58</t>
  </si>
  <si>
    <t>Fomentar feiras de ciência, tecnologia e inovação na rede pública de ensino, fomentando uma cultura de identificação de problemas e proposição de soluções.</t>
  </si>
  <si>
    <t>Desenvolver linhas de crédito voltadas ao avanço tecnológico e às inovações nas empresas e em outras organizações públicas e privadas no Estado do Paraná;;Apoiar a cooperação entre empresas, governo e instituições de ciência e tecnologia, em caráter regional, nacional e internacional;;Desenvolver nas escolas aptidões individuais para o empreendedorismo e para a pesquisa científica;;Criar programas para graduandos, mestrandos e doutorandos se capacitarem na proteção de suas pesquisas e oferta das mesmas para a solução de problemas locais, regionais, nacionais e internacionais;;Promover a simplificação de procedimentos para gestão de projetos de ciência, tecnologia e inovação.</t>
  </si>
  <si>
    <t>Desenvolver, implementar e manter um sistema de informações, comunicação e disseminação do conhecimento em ciência, tecnologia e inovação;;Fortalecer a cooperação com órgãos e entidades públicos e com entidade privadas, inclusive para o compartilhamento de recursos humanos especializados e capacidade instalada, para execução de projetos de PD&amp;I;;Realizar ações de compliance e integridade entre os órgãos do Estado para a aplicação do Marco Legal de Ciência, Tecnologia e Inovação;;Desenhar políticas públicas específicas para a atuação dos inventores independentes e a criação, absorção, difusão e transferência de tecnologia;;Desenvolver o sistema de parques tecnológicos e ambientes de inovação do Estado;</t>
  </si>
  <si>
    <t>Manejar novos instrumentos jurídicos de contratação contidos no Marco Legal de Ciência, Tecnologia e Inovação;;Fortalecer a cooperação com órgãos e entidades públicos e com entidades privadas, inclusive para o compartilhamento de recursos humanos especializados e a capacidade instalada, para a execução de projetos de PD&amp;I;;Qualificar de maneira continuada e valorizar os profissionais dedicados à gestão do Sistema Paranaense de CT&amp;I, inclusive os que atuam nos Núcleos de Inovação Tecnológica das ICTs públicas;;Alinhar as políticas públicas de educação com as áreas estratégicas e os desafios estaduais e nacionais de CT&amp;I;;Ampliar, diversificar e consolidar a capacidade de pesquisa básica no Estado;</t>
  </si>
  <si>
    <t>Contribuir para promoção, participação e apropriação do conhecimento científico, tecnológico e inovador pela população em geral;;Estabelecer conexões interdisciplinares e pluriversidade de saberes;;Estimular a participação de jovens, em especial meninas, em atividades de CT&amp;I;;Promover a interação entre a ciência, a cultura e a arte, com valorização dos aspectos humanísticos e da história da ciência;;Estabelecer parcerias em atividades de popularização e divulgação da CT&amp;I com órgãos públicos, entidades de CT&amp;I, empresas, universidades e instituições de pesquisa, entre outras;</t>
  </si>
  <si>
    <t>Estimular a constituição, a expansão e a internacionalização de redes temáticas e interdisciplinares de pesquisa;;Apoiar a produção científica paranaense indexada em publicações internacionais;;Criar programa de bolsas de estudo no exterior para alunos e professores paranaenses;</t>
  </si>
  <si>
    <t>Tornar as universidades paranaenses motores vitais da inovação;;Ofertar programas de licença empreendedora para estudantes e professores das universidades estaduais paranaenses;;Constituir fóruns de integração de políticas de CT&amp;I com os diversos agentes e atores;;Capacitar professores e pós-graduandos em temas de propriedade intelectual, transferência de tecnologia, parcerias para desenvolvimento de produtos ou processos inovadores, empreendedorismo inovador com base científica;;Estruturar os Núcleos de Inovação Tecnológica/Agências de Inovação das IEES para atenderem as atribuições da</t>
  </si>
  <si>
    <t>Estimular a cultura empreendedora, em especial entre os jovens;;Capacitação de recursos humanos para a inovação;;Estabelecer um conjunto de programas e ações escaláveis para adigitalização básica de MPMEs no Estado do Paraná;;Patrocinar políticas públicas que favorecem empreendimentos inovadores que gerem soluções para problemas ambientais;</t>
  </si>
  <si>
    <t>Conceder benefícios financeiros para iniciativas de inovação nas empresas, reembolsáveis e não reembolsáveis;;Estimular a inserção de pesquisadores em empresas privadas, através de programas de concessão de bolsas;;Elaborar programas de transformação digital para empresas;;Utilizar a encomenda tecnológica como mecanismo de resolução de desafios da administração pública;;Lançar prêmios tecnológicos para empresas sediadas no Estado;</t>
  </si>
  <si>
    <t>Helder Rodrigues da Silva</t>
  </si>
  <si>
    <t>Helder Rodrigues Da Silva</t>
  </si>
  <si>
    <t>Novaalga-Biotecnologia de Microalgas</t>
  </si>
  <si>
    <t>contato@novaalga.com.br</t>
  </si>
  <si>
    <t>353.781.298-18</t>
  </si>
  <si>
    <t>Compromisso de empresas com Projetos de Pesquisa, Desenvolvimento e Inovação (PD&amp;I), por meio de financiamento de projetos nas áreas prioritárias</t>
  </si>
  <si>
    <t>Criação de Novas Vagas e Recursos Humanos</t>
  </si>
  <si>
    <t>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PD&amp;I;;Estimular a implantação de laboratórios multiusuários;;Criar incentivos econômicos, financeiros, fiscais e outros para a inclusão de empresas em ambientes promotores de inovação;;Desenhar políticas públicas específicas para a atuação dos inventores independentes e a criação, absorção, difusão e transferência de tecnologia;</t>
  </si>
  <si>
    <t>Contribuir para promoção, participação e apropriação do conhecimento científico, tecnológico e inovador pela população em geral;;Estimular a participação de grupos de áreas urbanas e periferias, áreas rurais, comunidades tradicionais, pessoas com deficiência, idosos, entre outros, em atividades de CT&amp;I;;Apoiar ações para a formação de quadros para atuação em popularização e divulgação da CT&amp;I (técnico, gestão e pesquisa);;Estabelecer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</si>
  <si>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laboratórios;;Aperfeiçoar as práticas relativas à proteção da propriedade intelectual, sua divulgação e conexão com o setor produtivo;;Desenvolver um programa de doutores empreendedores, incentivando que doutorandos transformem ideias inovadoras em empreendimentos sustentáveis, de forma a levar conhecimento e tecnologias geradas nas universidades e centros de pesquisa para o mercado;</t>
  </si>
  <si>
    <t>- Aproximação do Estado com órgãos federais (MAPA e ANVISA) para Criação de sistema simplificado para obtenção de licenças de estabelecimento e produtos com regras dimensionadas para Startups.
- Criação de um sistema de mídia Digital, para Cadastramento e interação de Startups, Investidores, ICTS, incubadoras, aceleradoras entre outras , visando a aproximação e aumento de negócios</t>
  </si>
  <si>
    <t>Estimular a cultura empreendedora, em especial entre os jovens;;Criar programas para apoiar a transformação de ideias em projetos bem sucedidos e sustentáveis;;Apoiar ao avanço tecnológico e às inovações nas empresas e outras organizações públicas e privadas no Estado do Paraná;;Conceder de subvenção financeira a projetos de PD&amp;I;;Estimular e apoiar a constituição, consolidação e expansão de ambientes promotores de inovação nas suas dimensões ecossistemas de inovação e mecanismos de geração de empreendimentos;</t>
  </si>
  <si>
    <t>Diminuir o tempo de análise para obtenção de registro de estabelecimento produtores e registro de produtos (MAPA e ANVISA) com novas regras para startups de áreas estratégicas, como exemplo o sistema PATENTE VERDE INPI;Desenvolvimento de Aceleradoras de Projetos inovadores, ambientes credenciados no MAPA e ANVISA em locais estratégicos, em sistemas multiusuários para Startups inovadoras, criando Polos de Tecnologias e redução de tempo com regulamentações .;Incentivo ao Desenvolvimento de Projetos Inovadores em Universidades Publicas</t>
  </si>
  <si>
    <t>Incentivo a Criação de Startups Inovadoras, assim como o estimulo a Incubadoras e Aceleradoras de Projetos.</t>
  </si>
  <si>
    <t>Conceder benefícios financeiros para iniciativas de inovação nas empresas, reembolsáveis e não reembolsáveis;;Estimular a inserção de pesquisadores em empresas privadas, através de programas de concessão de bolsas;;Promover ações de Apoio Direto à Inovação destinadas ao atendimento de prioridades estaduais de interesse estratégico;;Utilizar o poder de compra do Estado para estimular empresas inovadoras;</t>
  </si>
  <si>
    <t>Michael Douglas Camilo</t>
  </si>
  <si>
    <t>Sebrae/PR</t>
  </si>
  <si>
    <t>Coordenador Estadual de Inovação</t>
  </si>
  <si>
    <t>mcamilo@pr.sebrae.com.br</t>
  </si>
  <si>
    <t>084.851.649-46</t>
  </si>
  <si>
    <t>Vincular a pesquisa científica e tecnológica com os setores prioritários dos ecosssitemas locais de inovação, de acordo com a vocação de cada ecossistema.</t>
  </si>
  <si>
    <t>Promover políticas setoriais de PD&amp;I por meio de ações orientadas para objetivos estratégicos;;Impulsionar a inovação disruptiva;;Alinhar as instituições de PD&amp;I com a Política Estadual de CT&amp;I por intermédio de apoio de pesquisas orientadas à missão;;Realizar uma gestão da CT&amp;I orientada à avaliação de resultados;;Tornar comum a utilização da capacidade técnico-científica instalada para a solução de problemas do Estado e da sociedade;</t>
  </si>
  <si>
    <t>Garantir a ampliação, regularidade e perenidade dos financiamentos e investimentos em CT&amp;I;;Utilizar as compras públicas como indutoras de inovação, a partir da capacitação dos agentes públicos no Marco Legal de Ciência, Tecnologia e Inovação;;Regulamentar as modalidades de fomento previstas na &lt;a href="https://www.legislacao.pr.gov.br/legislacao/pesquisarAto.do?action=exibir&amp;codAto=246931&amp;indice=1&amp;totalRegistros=1&amp;dt=4.3.2023.12.38.45.717" target="_blank"&gt;Lei de Inovação&lt;/a&gt;;;Qualificar de maneira continuada e valorizar os profissionais dedicados à gestão do Sistema Paranaense de CT&amp;I, inclusive os que atuam nos Núcleos de Inovação Tecnológica das ICTs públicas;;Estimular a inovação no setor público e privado, a constituição e a manutenção de parques, os arranjos Produtivos Locais (APLs), os polos e arranjos tecnológicos, os distritos industriais e os demais ambientes promotores da inovação;;Desenvolver o sistema de parques tecnológicos e ambientes de inovação do Estado;;Promover a implementação do Marco Legal de CT&amp;I;</t>
  </si>
  <si>
    <t>Estímular que os Parques Tecnológicos e Ambientes de inovação desenvolvam programas e estratégias vinculados aos setores estratégicos dos Ecossistemas Locais de Inovação que estão inseridos</t>
  </si>
  <si>
    <t>Utilizar compras públicas como indutoras de inovação, a partir da capacitação dos agentes públicos no Marco Legal de Ciência, Tecnologia e Inovação;;Qualificar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amparo;;Incentivar a participação em eventos de outros Estados e países para conhecimento de iniciativas e ações que podem ser replicadas;;Formar recursos humanos nas áreas de ciência, pesquisa, tecnologia e inovação, inclusive por meio de apoio às atividades de extensão.</t>
  </si>
  <si>
    <t>Ofertar bolsas de mestrado e doutorado para que os pesquisadores desenvolvam pesquisa dentro das empresas;Ofertar bolsas para Agentes Locais de Inovação de Ecossistemas, para atuar com os ambientes de inovação e ecossistemas locais de inovação</t>
  </si>
  <si>
    <t>Promover a melhoria e a atualização das práticas de divulgação de CT&amp;I, afim de contribuir por meio da educação não formal com o ensino de ciências;;Enfatizar ações e atividades que valorizem a criatividade, a experimentação, a interdisciplinaridade, a transdisciplinaridade e o empreendedorismo nas escolas e universidades;;Apoiar o fortalecimento de espaços de divulgação científica e de inovação como centros e museus de ciências, de inovação, planetários, herbários e afins;;Apoiar ações para a formação de quadros para atuação em popularização e divulgação da CT&amp;I (técnico, gestão e pesquisa);;Buscar parcerias internacionais para o desenvolvimento de atividades de CT&amp;I, troca de experiências e captação de recursos;</t>
  </si>
  <si>
    <t>Fomentar à cooperação entre empresas, governo e instituições de ciência e tecnologia, em caráter regional, nacional e internacional;;Fomentar, manter e investir em equipamentos e infraestruturas necessários para liderar avanços científicos e tecnológicos de ponta;;Treinamento de gestores para sensibilização da importância das ações de internacionalização, de pesquisa aplicada, de relacionamento com o setor empresarial e governo;;Apoiar a internacionalização de instituições públicas e privadas paranaenses que atuam na área de CT&amp;I;;Criar programa de bolsas de estudo no exterior para alunos e professores paranaenses;</t>
  </si>
  <si>
    <t>Tornar as universidades paranaenses motores vitais da inovação;;Fomentar o relacionamento entre pesquisadores de universidades e ICTs do Estado com empresas através de projetos e programas para solução de problemas, transferência de tecnologia, compartilhamento de recursos humanos e de laboratórios;;Regulamentar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</si>
  <si>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Viabilizar feiras de promoção de tecnologias que estão nos bancos de tecnologia das agências de inovação. Conectando potenciais tecnologias com potenciais compradores/investidores.</t>
  </si>
  <si>
    <t>Conceder de subvenção financeira a projetos de PD&amp;I;;Estimular e apoiar a constituição, consolidação e expansão de ambientes promotores de inovação nas suas dimensões ecossistemas de inovação e mecanismos de geração de empreendimentos;;Financiar incubadoras e aceleradoras em empresas com base tecnológica;;Estabelecer um conjunto de programas e ações escaláveis para adigitalização básica de MPMEs no Estado do Paraná;;Fomentar o capital empreendedor em projetos de CT&amp;I no Paraná;</t>
  </si>
  <si>
    <t>Proporcionar programas de inovação e empreendedorismo como projetos de extensão. Ideathon, Hachathons, Startup Level One.</t>
  </si>
  <si>
    <t>Fomentar a inovação aberta, conectando soluções de startups para atender demandas de grandes empresas</t>
  </si>
  <si>
    <t>Maura Harumi Sugai Guerios</t>
  </si>
  <si>
    <t>Coordenadora</t>
  </si>
  <si>
    <t>maura.guerios@up.edu.br</t>
  </si>
  <si>
    <t>057.773.619-19</t>
  </si>
  <si>
    <t>Desenvolver, implementar e manter um sistema de informações, comunicação e disseminação do conhecimento em ciência, tecnologia e inovação;;Garantir a ampliação, regularidade e perenidade dos financiamentos e investimentos em CT&amp;I;;Estimular a inovação no setor público e privado, a constituição e a manutenção de parques, os arranjos Produtivos Locais (APLs), os polos e arranjos tecnológicos, os distritos industriais e os demais ambientes promotores da inovação;;Apoiar as atividades de PD&amp;I e a inserção de pesquisadores nas empresas e no governo;;Desenvolver o sistema de parques tecnológicos e ambientes de inovação do Estado;</t>
  </si>
  <si>
    <t>Promover a mobilidade internacional como parte integrante da carreira de profissionais de PD&amp;I;;Qualificar de maneira continuada e valorizar os profissionais dedicados à gestão do Sistema Paranaense de CT&amp;I, inclusive os que atuam nos Núcleos de Inovação Tecnológica das ICTs públicas;;Constituir a competência de gestão de projetos de CT&amp;I no âmbito do funcionalismo público estadual, nas empresas, agências de fomento e fundações de amparo;;Incentivar a participação em eventos de outros Estados e países para conhecimento de iniciativas e ações que podem ser replicadas;;Formar recursos humanos nas áreas de ciência, pesquisa, tecnologia e inovação, inclusive por meio de apoio às atividades de extensão.</t>
  </si>
  <si>
    <t>Promover a sinergia territorial das ICTs com agentes privados e da sociedade civil para aprofundar a colaboração e coesão das ações em CT&amp;I em áreas estratégicas;;Investir em espaços públicos inteligentes, coworkins, laboratórios de pesquisa, centros tecnológicos, redes wi-fi públicas de alta performance;;Virtualização da infraestrutura de CT&amp;I;;Construir programas e ações setoriais de digitalização adequados às características específicas no domínio da agropecuária, indústria, turismo e do comércio, tendo em conta a sustentabilidade ambiental.</t>
  </si>
  <si>
    <t>Contribuir para promoção, participação e apropriação do conhecimento científico, tecnológico e inovador pela população em geral;;Apoiar o fortalecimento de espaços de divulgação científica e de inovação como centros e museus de ciências, de inovação, planetários, herbários e afins;;Financiar feiras de ciências nas escolas;;Desenvolver ações de comunicação pública da ciência e tecnologia com processos multimidiáticos e dialógicos com a população, incluindo audiências para além do público escolar;;Estimular a participação de jovens, em especial meninas, em atividades de CT&amp;I;</t>
  </si>
  <si>
    <t>Estimular a constituição, a expansão e a internacionalização de redes temáticas e interdisciplinares de pesquisa;;Fomentar à cooperação entre empresas, governo e instituições de ciência e tecnologia, em caráter regional, nacional e internacional;;Criação de novos modelos de interação internacional;;Apoiar a produção científica paranaense indexada em publicações internacionais;</t>
  </si>
  <si>
    <t>Tornar as universidades paranaenses motores vitais da inovação;;Apoiar e incentivar a integração dos inventores independentes às atividades das ICTs e aos istema produtivo estadual;;Regulamentar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</si>
  <si>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Estimular e apoiar a constituição, consolidação e expansão de ambientes promotores de inovação nas suas dimensões ecossistemas de inovação e mecanismos de geração de empreendimentos;;Desenvolver programas de fomento à inovação e ao empreendedorismo com foco na redução das desigualdades regionais e respeitadas as vocações das regiões paranaenses;;Atrair instrumentos de fomento e crédito para atividades que envolvam empreendedorismo inovador;;Expandir o empreendedorismo social de base inovadora, apoiando processos que gerem a inclusão de jovens, mulheres, negros, indígenas e LGBT+ no mercado no desenvolvimento de suas potencialidades;;Patrocinar políticas públicas que favorecem empreendimentos inovadores que gerem soluções para problemas ambientais;</t>
  </si>
  <si>
    <t>Estimular a inserção de pesquisadores em empresas privadas, através de programas de concessão de bolsas;;Qualificar profissionais especializados para atuarem na área de execução de projetos de inovação no ambiente empresarial;;Regulamentar a concessão de bônus tecnológico;;Lançar prêmios tecnológicos para empresas sediadas no Estado;;Prever investimentos em pesquisa, desenvolvimento e inovação em contratos de concessão de serviços públicos e regulações setoriais.</t>
  </si>
  <si>
    <t>Capacitação de recursos humanos para a transformação digital;;Digitalizar serviços públicos visando o menor tempo para o atendimento e a melhoria da qualidade de vida dos cidadãos;</t>
  </si>
  <si>
    <t>Jonel Nazareno Iurk</t>
  </si>
  <si>
    <t>ECOBR</t>
  </si>
  <si>
    <t>iurk@ecobr.com.br</t>
  </si>
  <si>
    <t>221.896.299-34</t>
  </si>
  <si>
    <t>Tatiana Gomes Lima</t>
  </si>
  <si>
    <t>Phlorinea Indústria e Comércio de Prod Hig Pess e Cosméticos Ltda</t>
  </si>
  <si>
    <t>phlorinea@gmail.com</t>
  </si>
  <si>
    <t>719.499.761-49</t>
  </si>
  <si>
    <t>Desenvolver linhas de crédito voltadas ao avanço tecnológico e às inovações nas empresas e em outras organizações públicas e privadas no Estado do Paraná;;Conceder de subvenção financeira a projetos de PD&amp;I;;Apoiar as atividades de PD&amp;I e a inserção de pesquisadores nas empresas e no governo;;Tornar comum a utilização da capacidade técnico-científica instalada para a solução de problemas do Estado e da sociedade;;Promover a simplificação de procedimentos para gestão de projetos de ciência, tecnologia e inovação.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</si>
  <si>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universidades;;Financiar feiras de ciências nas escolas;;Estimular a participação de grupos de áreas urbanas e periferias, áreas rurais, comunidades tradicionais, pessoas com deficiência, idosos, entre outros, em atividades de CT&amp;I;;Respeitar e valorizar os conhecimentos populares e tradicionais em as relações com CT&amp;I;</t>
  </si>
  <si>
    <t>Fomentar o relacionamento entre pesquisadores de universidades e ICTs do Estado com empresas através de projetos e programas para solução de problemas, transferência de tecnologia, compartilhamento de recursos humanos e de laboratórios;;Criar incentivos para que as IEES se integrem e executem programas, projetos e ações voltadas para a população com vistas a emancipação social e a integração regional solidária em articulação com a formação científica e pedagógica de seus estudantes;</t>
  </si>
  <si>
    <t>Conceder benefícios financeiros para iniciativas de inovação nas empresas, reembolsáveis e não reembolsáveis;;Estimular a inserção de pesquisadores em empresas privadas, através de programas de concessão de bolsas;;Utilizar o poder de compra do Estado para estimular empresas inovadoras;</t>
  </si>
  <si>
    <t>Vivian Alexandra Krauss</t>
  </si>
  <si>
    <t>Pesquisadora em propriedade industrial</t>
  </si>
  <si>
    <t>vakrauss@inpi.gov.br</t>
  </si>
  <si>
    <t>902.922.439-87</t>
  </si>
  <si>
    <t>Desenvolver linhas de crédito voltadas ao avanço tecnológico e às inovações nas empresas e em outras organizações públicas e privadas no Estado do Paraná;;Conceder de subvenção financeira a projetos de PD&amp;I;;Desenvolver nas escolas aptidões individuais para o empreendedorismo e para a pesquisa científica;;Criar um sistema digital que conecte recursos humanos, capacidade instalada, especialidades dos pesquisadores e Institutos de Pesquisas e Inovação às demandas sociais e de mercado;;Tornar comum a utilização da capacidade técnico-científica instalada para a solução de problemas do Estado e da sociedade;</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</si>
  <si>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PD&amp;I;;Conectar pesquisadores, linhas de pesquisa, empresas, necessidades públicas e privadas no desenho de soluções inovadoras;;Ampliar a articulação e a cooperação institucional, nacional e internacional em matéria de CT&amp;I;</t>
  </si>
  <si>
    <t>Fortalecer a cooperação com órgãos e entidades públicos e com entidades privadas, inclusive para o compartilhamento de recursos humanos especializados e a capacidade instalada, para a execução de projetos de PD&amp;I;;Realizar concursos de invenções e regulamentar o investimento de capital semente estatal como forma de apoio ao empreendedorismo inovador de alto impacto;;Alinhar as políticas públicas de educação com as áreas estratégicas e os desafios estaduais e nacionais de CT&amp;I;;Promover a abordagem mais consistente dos conteúdos de ciências, tecnologia, engenharia e matemática na formação em todos os níveis;;Formar recursos humanos nas áreas de ciência, pesquisa, tecnologia e inovação, inclusive por meio de apoio às atividades de extensão.</t>
  </si>
  <si>
    <t>Contribuir para promoção, participação e apropriação do conhecimento científico, tecnológico e inovador pela população em geral;;Ampliar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universidades;;Estimular a participação de jovens, em especial meninas, em atividades de CT&amp;I;</t>
  </si>
  <si>
    <t>Ampliar e fortalecer a internacionalização no ensino e pesquisa em CT&amp;I;;Fomentar a utilização de práticas educacionais que estimulem a cultura da internacionalização do conhecimento, incorporando técnicas e práticas de excelência em todos os níveis de educação;</t>
  </si>
  <si>
    <t>Tornar as universidades paranaenses motores vitais da inovação;;Aperfeiçoar as práticas relativas à proteção da propriedade intelectual, sua divulgação e conexão com o setor produtivo;;Desenvolver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</si>
  <si>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Capacitação de recursos humanos para a inovação;;Desenvolver programas de fomento à inovação e ao empreendedorismo com foco na redução das desigualdades regionais e respeitadas as vocações das regiões paranaenses;;Expandir o empreendedorismo social de base inovadora, apoiando processos que gerem a inclusão de jovens, mulheres, negros, indígenas e LGBT+ no mercado no desenvolvimento de suas potencialidades;;Criar programas de empreendedorismo inovador que diminuam as brechas sociais, territoriais e de gênero.</t>
  </si>
  <si>
    <t>Elaborar cartilhas explicativas dos instrumentos de incentivo público à atividade empresarial, facilitando o acesso às informações e aumentando o número de empresas beneficiadas;;Promover ações de Apoio Direto à Inovação destinadas ao atendimento de prioridades estaduais de interesse estratégico;</t>
  </si>
  <si>
    <t>Marcelo Emilio</t>
  </si>
  <si>
    <t>memilio@uepg.br</t>
  </si>
  <si>
    <t>841.053.809-15</t>
  </si>
  <si>
    <t>Fomentano projetos de pesquisa relevantes, Entretanto a seleção de projetos deve ser mais rigorosa do que está sendo feita no momento. É necessário a avaliação por pares, principalemente por pares fora de estado e do exterior especialistas nos assuntos aboradados. Dificilmente teremos especialistas em todas as áreas dentro do estado. Para fazer de modo adequado as avaliações dos projetos é necessário investir na infraestrutura e no pessoal do Fundo Paraná e da Fundação Araucária. Cargos importantes nestas instituições devem ser ocupados por pesquisadores experientes com produções científicas e tecnológicas relevantes.</t>
  </si>
  <si>
    <t>Conceder de subvenção financeira a projetos de PD&amp;I;;Atualizar a legislação para a garantia do compartilhamento de recursos humanos do Estado com empresas para realização de atividades de PD&amp;I;;Promover políticas setoriais de PD&amp;I por meio de ações orientadas para objetivos estratégicos;;Impulsionar a inovação disruptiva;;Tratar com prioridade a pesquisa científica básica e aplicada, tendo em vista o bem público e o progresso da ciência, da tecnologia e da inovação e o desenvolvimento econômico e social sustentável do Estado;</t>
  </si>
  <si>
    <t>Aumento da infraestrutura e no pessoal do Fundo Paraná e da Fundação Araucária</t>
  </si>
  <si>
    <t>Qualificar de maneira continuada e valorizar os profissionais dedicados à gestão do Sistema Paranaense de CT&amp;I, inclusive os que atuam nos Núcleos de Inovação Tecnológica das ICTs públicas;;Criar incentivos econômicos, financeiros, fiscais e outros para a inclusão de empresas em ambientes promotores de inovação;;Conectar pesquisadores, linhas de pesquisa, empresas, necessidades públicas e privadas no desenho de soluções inovadoras;;Apoiar as atividades de PD&amp;I e a inserção de pesquisadores nas empresas e no governo;;Desenvolver o sistema de parques tecnológicos e ambientes de inovação do Estado;</t>
  </si>
  <si>
    <t>Continuar fomentando bolsas na área de ciência, pesquisa, tecnologia e inovação.</t>
  </si>
  <si>
    <t>Contribuir para promoção, participação e apropriação do conhecimento científico, tecnológico e inovador pela população em geral;;Promover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afins;;Trazer para o Estado mostras itinerantes com assuntos pertinentes à popularização da CT&amp;I;;Estabelecer parcerias em atividades de popularização e divulgação da CT&amp;I com órgãos públicos, entidades de CT&amp;I, empresas, universidades e instituições de pesquisa, entre outras;</t>
  </si>
  <si>
    <t>Ampliar e fortalecer a internacionalização no ensino e pesquisa em CT&amp;I;;Fomentar a visibilidade da pesquisa e da produção de conhecimento e de inovação de pesquisadores paranaenses, seja por meio de publicações em revistas de impacto internacional e (ou) por meio da projeção e impacto nos rankings internacionais;;Fomentar a utilização de práticas educacionais que estimulem a cultura da internacionalização do conhecimento, incorporando técnicas e práticas de excelência em todos os níveis de educação;;Incentivar a mobilidade de pesquisadores, colaboração física e virtual entre instituições paranaenses e internacionais, participação em organizações internacionais de pesquisa, desenvolvimento e inovação;;Criar programa de bolsas de estudo no exterior para alunos e professores paranaenses;</t>
  </si>
  <si>
    <t>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estadual;;Criar incentivos para que as IEES se integrem e executem programas, projetos e ações voltadas para a população com vistas a emancipação social e a integração regional solidária em articulação com a formação científica e pedagógica de seus estudantes;;Aperfeiçoar as práticas relativas à proteção da propriedade intelectual, sua divulgação e conexão com o setor produtivo;;Capacitar professores e pós-graduandos em temas de propriedade intelectual, transferência de tecnologia, parcerias para desenvolvimento de produtos ou processos inovadores, empreendedorismo inovador com base científica;</t>
  </si>
  <si>
    <t>Estimular a cultura empreendedora, em especial entre os jovens;;Criar programas para apoiar a transformação de ideias em projetos bem sucedidos e sustentáveis;;Conceder de subvenção financeira a projetos de PD&amp;I;;Capacitação de recursos humanos para a inovação;;Atualizar e aperfeiçoar os instrumentos de fomento e crédito para atividades que envolvam o empreendedorismo inovador;</t>
  </si>
  <si>
    <t>Estimular a inserção de pesquisadores em empresas privadas, através de programas de concessão de bolsas;;Promover ações de Apoio Direto à Inovação destinadas ao atendimento de prioridades estaduais de interesse estratégico;;Regulamentar a concessão de bônus tecnológico;;Prever investimentos em pesquisa, desenvolvimento e inovação em contratos de concessão de serviços públicos e regulações setoriais.</t>
  </si>
  <si>
    <t>André Luis Moreira de Carvalho Carvalho</t>
  </si>
  <si>
    <t>André Luis Moreira De Carvalho Carvalho</t>
  </si>
  <si>
    <t>UNIVERSIDADE ESTADUAL DE PONTA GROSSA</t>
  </si>
  <si>
    <t>andrelmc@uepg.br</t>
  </si>
  <si>
    <t>066.224.898-82</t>
  </si>
  <si>
    <t>1- Alavancar a cultura de PD&amp;I em todos os setores industriais do PR.
2- Através do incentivo por parte do Governo do Paraná, para todas os setores industriais possam contratar de modo efetivo Mestrando, Doutorando. 
3 - Com essa massa crítica a médio prazo serão os responsáveis para efetivação da cultura de PD&amp;I na maioria dos setores industriais no Paraná.</t>
  </si>
  <si>
    <t>Apoiar a cooperação entre empresas, governo e instituições de ciência e tecnologia, em caráter regional, nacional e internacional;;Apoiar as atividades de PD&amp;I e a inserção de pesquisadores nas empresas e no governo;;Atualizar a legislação para a garantia do compartilhamento de recursos humanos do Estado com empresas para realização de atividades de PD&amp;I;;Tratar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t>
  </si>
  <si>
    <t>Criação de uma lei que isenta as empresas de contratar de modo efetivo pesquisadores mestres e doutores. Concomitantemente, criação de consórcio pré-competitivo entre empresas, instituto de pesquisas e universidades.</t>
  </si>
  <si>
    <t>Desenvolver, implementar e manter um sistema de informações, comunicação e disseminação do conhecimento em ciência, tecnologia e inovação;;Garantir a ampliação, regularidade e perenidade dos financiamentos e investimentos em CT&amp;I;;Fortalecer a cooperação com órgãos e entidades públicos e com entidade privadas, inclusive para o compartilhamento de recursos humanos especializados e capacidade instalada, para execução de projetos de PD&amp;I;;Qualificar de maneira continuada e valorizar os profissionais dedicados à gestão do Sistema Paranaense de CT&amp;I, inclusive os que atuam nos Núcleos de Inovação Tecnológica das ICTs públicas;;Apoiar as atividades de PD&amp;I e a inserção de pesquisadores nas empresas e no governo;</t>
  </si>
  <si>
    <t>Fortalecer a cooperação com órgãos e entidades públicos e com entidades privadas, inclusive para o compartilhamento de recursos humanos especializados e a capacidade instalada, para a execução de projetos de PD&amp;I;;Constituir a competência de gestão de projetos de CT&amp;I no âmbito do funcionalismo público estadual, nas empresas, agências de fomento e fundações de amparo;;Alinhar as políticas públicas de educação com as áreas estratégicas e os desafios estaduais e nacionais de CT&amp;I;;Promover a abordagem mais consistente dos conteúdos de ciências, tecnologia, engenharia e matemática na formação em todos os níveis;;Inserir a educação básica no Sistema Estadual de CT&amp;I e considerar seus atores como operadores de CT&amp;I;</t>
  </si>
  <si>
    <t>Fortalecimento e criação de novos laboratórios multiusuários nas ICTs, com suporte financeiro anual de manutenção preventiva e corretiva dos equipamentos nos laboratórios. Contratação de recurso humanos para os respectivos laboratórios.</t>
  </si>
  <si>
    <t>Ampliar as oportunidades de inclusão social das parcelas mais vulneráveis da população paranaense por meio da CT&amp;I;;Promover a melhoria e a atualização das práticas de divulgação de CT&amp;I, afim de contribuir por meio da educação não formal com o ensino de ciências;;Apoiar o fortalecimento de espaços de divulgação científica e de inovação como centros e museus de ciências, de inovação, planetários, herbários e afins;;Financiar feiras de ciências nas escolas;;Promover a interação entre a ciência, a cultura e a arte, com valorização dos aspectos humanísticos e da história da ciência;</t>
  </si>
  <si>
    <t>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internacional;;Fomentar, manter e investir em equipamentos e infraestruturas necessários para liderar avanços científicos e tecnológicos de ponta;;Incentivar a mobilidade de pesquisadores, colaboração física e virtual entre instituições paranaenses e internacionais, participação em organizações internacionais de pesquisa, desenvolvimento e inovação;</t>
  </si>
  <si>
    <t>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estadual;;Regulamentar licenças de pesquisadores públicos e docentes das universidades estaduais para constituir empresa ou colaborar com empresa cujos objetivos envolvam a aplicação de inovação;;Desenvolver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</si>
  <si>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Estimular a cultura empreendedora, em especial entre os jovens;;Apoiar ao avanço tecnológico e às inovações nas empresas e outras organizações públicas e privadas no Estado do Paraná;;Conceder de subvenção financeira a projetos de PD&amp;I;;Capacitação de recursos humanos para a inovação;;Contribuir com o setor empresarial na melhoria da competitividade e na adoção de estratégias de desenvolvimento e adoção de tecnologias e processos inovadores;</t>
  </si>
  <si>
    <t>Conceder benefícios financeiros para iniciativas de inovação nas empresas, reembolsáveis e não reembolsáveis;;Elaborar programas de transformação digital para empresas;;Promover ações de Apoio Direto à Inovação destinadas ao atendimento de prioridades estaduais de interesse estratégico;;Regulamentar a concessão de bônus tecnológico;;Prever investimentos em pesquisa, desenvolvimento e inovação em contratos de concessão de serviços públicos e regulações setoriais.</t>
  </si>
  <si>
    <t>Estimular a inserção de pesquisadores em empresas privadas, através da contratação efetiva de mestre e doutores nas empreas.</t>
  </si>
  <si>
    <t>João Eugenio Marynowski</t>
  </si>
  <si>
    <t>UFPR/SEPT/TADS</t>
  </si>
  <si>
    <t>jeugenio@ufpr.br</t>
  </si>
  <si>
    <t>006.876.669-61</t>
  </si>
  <si>
    <t>Apoiar a cooperação entre empresas, governo e instituições de ciência e tecnologia, em caráter regional, nacional e internacional;;Desenvolver nas escolas aptidões individuais para o empreendedorismo e para a pesquisa científica;;Criar programas para graduandos, mestrandos e doutorandos se capacitarem na proteção de suas pesquisas e oferta das mesmas para a solução de problemas locais, regionais, nacionais e internacionais;;Criar um sistema digital que conecte recursos humanos, capacidade instalada, especialidades dos pesquisadores e Institutos de Pesquisas e Inovação às demandas sociais e de mercado;;Promover a simplificação de procedimentos para gestão de projetos de ciência, tecnologia e inovação.</t>
  </si>
  <si>
    <t>Fortalecer a cooperação com órgãos e entidades públicos e com entidade privadas, inclusive para o compartilhamento de recursos humanos especializados e capacidade instalada, para execução de projetos de PD&amp;I;;Realizar ações de compliance e integridade entre os órgãos do Estado para a aplicação do Marco Legal de Ciência, Tecnologia e Inovação;;Conectar pesquisadores, linhas de pesquisa, empresas, necessidades públicas e privadas no desenho de soluções inovadoras;;Apoiar as atividades de PD&amp;I e a inserção de pesquisadores nas empresas e no governo;;Facilitar a transferência de conhecimento por meio de ações que eliminem as barreiras existentes entre os diferentes atores nas esferas pública e privada, com consequente ampliação da divulgação e comunicação da PD&amp;I junto à sociedade;</t>
  </si>
  <si>
    <t>Fortalecer a cooperação com órgãos e entidades públicos e com entidades privadas, inclusive para o compartilhamento de recursos humanos especializados e a capacidade instalada, para a execução de projetos de PD&amp;I;;Realizar concursos de invenções e regulamentar o investimento de capital semente estatal como forma de apoio ao empreendedorismo inovador de alto impacto;;Formar recursos humanos nas áreas de ciência, pesquisa, tecnologia e inovação, inclusive por meio de apoio às atividades de extensão.</t>
  </si>
  <si>
    <t>Ampliar as oportunidades de inclusão social das parcelas mais vulneráveis da população paranaense por meio da CT&amp;I;;Enfatizar ações e atividades que valorizem a criatividade, a experimentação, a interdisciplinaridade, a transdisciplinaridade e o empreendedorismo nas escolas e universidades;;Desenvolver ações de comunicação pública da ciência e tecnologia com processos multimidiáticos e dialógicos com a população, incluindo audiências para além do público escolar;;Estimular a participação de jovens, em especial meninas, em atividades de CT&amp;I;;Estimular a participação de grupos de áreas urbanas e periferias, áreas rurais, comunidades tradicionais, pessoas com deficiência, idosos, entre outros, em atividades de CT&amp;I;</t>
  </si>
  <si>
    <t>Induzir e fomentar a institucionalização e a consolidação de uma Cultura de Internacionalização no Sistema Estadual de Ensino Superior;;Fomentar a utilização de práticas educacionais que estimulem a cultura da internacionalização do conhecimento, incorporando técnicas e práticas de excelência em todos os níveis de educação;;Fomentar à cooperação entre empresas, governo e instituições de ciência e tecnologia, em caráter regional, nacional e internacional;;Elaborar manuais, cartilhas e instrumentos similares para orientar as ações internacionais dos órgãos e das entidades da Administração Pública Estadual no que tange à celebração de protocolos, convênios e contratos internacionais;</t>
  </si>
  <si>
    <t>Fomentar o relacionamento entre pesquisadores de universidades e ICTs do Estado com empresas através de projetos e programas para solução de problemas, transferência de tecnologia, compartilhamento de recursos humanos e de laboratórios;;Apoiar e incentivar a integração dos inventores independentes às atividades das ICTs e aos istema produtivo estadual;;Desenvolver um programa de doutores empreendedores, incentivando que doutorandos transformem ideias inovadoras em empreendimentos sustentáveis, de forma a levar conhecimento e tecnologias geradas nas universidades e centros de pesquisa para o mercado;;Capacitar professores e pós-graduandos em temas de propriedade intelectual, transferência de tecnologia, parcerias para desenvolvimento de produtos ou processos inovadores, empreendedorismo inovador com base científica;</t>
  </si>
  <si>
    <t>Estimular a cultura empreendedora, em especial entre os jovens;;Atualizar e aperfeiçoar os instrumentos de fomento e crédito para atividades que envolvam o empreendedorismo inovador;;Impulsionar a inovação disruptiva e o empreendedorismo no campo digital para MPMEs, possibilitando que startups aproveitem as oportunidades do mercado regional e fortaleçam a competitividade paranaense nas áreas estratégicas;;Expandir o empreendedorismo social de base inovadora, apoiando processos que gerem a inclusão de jovens, mulheres, negros, indígenas e LGBT+ no mercado no desenvolvimento de suas potencialidades;</t>
  </si>
  <si>
    <t>Marcus Peikriszwili Tartaruga</t>
  </si>
  <si>
    <t>centro-oeste</t>
  </si>
  <si>
    <t>professor efetivo</t>
  </si>
  <si>
    <t>mtartaruga@unicentro.br</t>
  </si>
  <si>
    <t>954.048.990-34</t>
  </si>
  <si>
    <t>Projetos interativos entre pesquisa e extensão, com base ao combate a vulnerabilidade social de crianças e adolescentes escolares, através da prática esportiva; Projetos interativos entre pesquisa e prestações de serviços fisiomecânicos, com base ao desenvolvimento científico e a prestação de serviços especializados voltados à melhora da saúde e ao desempenho físico e esportivo; Desenvolvimento de laboratórios de pesquisas objetivando parcerias público-privadas voltadas à melhora da saúde e ao desempenho físico e esportivo.
-</t>
  </si>
  <si>
    <t>Apoiar a cooperação entre empresas, governo e instituições de ciência e tecnologia, em caráter regional, nacional e internacional;;Desenvolver nas escolas aptidões individuais para o empreendedorismo e para a pesquisa científica;;Tratar com prioridade a pesquisa científica básica e aplicada, tendo em vista o bem público e o progresso da ciência, da tecnologia e da inovação e o desenvolvimento econômico e social sustentável do Estado;;Tornar comum a utilização da capacidade técnico-científica instalada para a solução de problemas do Estado e da sociedade;;Promover a simplificação de procedimentos para gestão de projetos de ciência, tecnologia e inovação.</t>
  </si>
  <si>
    <t>Desenvolver, implementar e manter um sistema de informações, comunicação e disseminação do conhecimento em ciência, tecnologia e inovação;;Estimular a implantação de laboratórios multiusuários;;Conectar pesquisadores, linhas de pesquisa, empresas, necessidades públicas e privadas no desenho de soluções inovadoras;;Ampliar a articulação e a cooperação institucional, nacional e internacional em matéria de CT&amp;I;;Implementar e fortalecer os Centros de Excelência em áreas estratégicas para o Estado.</t>
  </si>
  <si>
    <t>Contribuir para promoção, participação e apropriação do conhecimento científico, tecnológico e inovador pela população em geral;;Ampliar as oportunidades de inclusão social das parcelas mais vulneráveis da população paranaense por meio da CT&amp;I;;Estimular a realização de atividades de popularização e divulgação da CT&amp;I em ações de inclusão social para fins de redução das desigualdades;;Estabelecer parcerias em atividades de popularização e divulgação da CT&amp;I com órgãos públicos, entidades de CT&amp;I, empresas, universidades e instituições de pesquisa, entre outras;;Buscar parcerias internacionais para o desenvolvimento de atividades de CT&amp;I, troca de experiências e captação de recursos;</t>
  </si>
  <si>
    <t>Fomentar, manter e investir em equipamentos e infraestruturas necessários para liderar avanços científicos e tecnológicos de ponta;;Incentivar a mobilidade de pesquisadores, colaboração física e virtual entre instituições paranaenses e internacionais, participação em organizações internacionais de pesquisa, desenvolvimento e inovação;;Apoiar de todas as formas admitidas a participação de pesquisadores paranaenses em redes de pesquisa internacionais;;Apoiar a produção científica paranaense indexada em publicações internacionais;;Criar programa de bolsas de estudo no exterior para alunos e professores paranaenses;</t>
  </si>
  <si>
    <t>Estimular a cultura empreendedora, em especial entre os jovens;;Criar programas para apoiar a transformação de ideias em projetos bem sucedidos e sustentáveis;;Apoiar ao avanço tecnológico e às inovações nas empresas e outras organizações públicas e privadas no Estado do Paraná;;Conceder de subvenção financeira a projetos de PD&amp;I;;Desenvolver programas de fomento à inovação e ao empreendedorismo com foco na redução das desigualdades regionais e respeitadas as vocações das regiões paranaenses;</t>
  </si>
  <si>
    <t>Estimular a inserção de pesquisadores em empresas privadas, através de programas de concessão de bolsas;;Qualificar profissionais especializados para atuarem na área de execução de projetos de inovação no ambiente empresarial;;Lançar prêmios tecnológicos para empresas sediadas no Estado;;Utilizar o poder de compra do Estado para estimular empresas inovadoras;;Prever investimentos em pesquisa, desenvolvimento e inovação em contratos de concessão de serviços públicos e regulações setoriais.</t>
  </si>
  <si>
    <t>Claudia Regina Magnabosco MArtins</t>
  </si>
  <si>
    <t>Claudia Regina Magnabosco Martins</t>
  </si>
  <si>
    <t>Docente Ensino Superior</t>
  </si>
  <si>
    <t>claudiamagnabosco@gmail.com</t>
  </si>
  <si>
    <t>980.066.069-00</t>
  </si>
  <si>
    <t>a) abrir editais mais amplos e não apenas para situações que contemplem poucas empresas ou ramos produtivos que podem contratar pesquisadores para fazer o que precisam;
b) que hajam mais editais ao longo do ano e com continuidade posterior, para a contiuidade de pesquisas com pequenos agricultores, associações, coletivos, população vulnerável; diferentes meios produtivos com geração de renda locoregional que precisam de subsídios pequenos ou mesmo que não tem linhas de financiamento;
c) que os próprios empreendimentos, coletivos e associações possam solicitar o que precisam junto ao estado ou que possam acionar os editais para depois recorrer às universidades próximas;
d) que sejam abertos mais editais e com maior número de ingressantes, para que mais pesquisadores/as se incluam no circuito e não apenas aqueles que já estão nele;
e) que haja possibilidade de rever os itens cobrados nos editais, pois as/os pesquisadoras/es nem sempre alcançam os mesmos critérios atendendo a públicos vulneráveis ou pequenos, havendo grande evolução na vida de poucas pessoas, mas não em larga escala;
f) maior possibilidade de editais em ciÊncias humanas;
g) que sejam considerados ecossistemas de inovação os que não são apenas de empresas e também da vida cotidiano locoregional dos municípíos do estado, que não cabem nos critérios atuais considerados nos editais</t>
  </si>
  <si>
    <t>Formar para diferentespúblicos e não apenas para servir a grandes coorporações ou mesmo a empresas específicas, como os últimos editais tem ofertado. Diversidade na formação e nos públicos a serem atendidos, como explicito em outros tópicos.</t>
  </si>
  <si>
    <t>Fomento e construção de redes de cooperação e comercialização de distintos ramos da produção de pequenos, associações, cooperativas, agricultura familiar, economia solidária, pois são a BASE de outros modos de produção de renda e desenvolcimento local. Hoje não há carro, transporte, bolsas, materiais de custeio - POUCO OU NADA - para o trabalho que JÁ DESENVOLVEMOS NAS UNIVERSIDADES ou coletivos e movimentos sociais para tais públicos. Fomentaria-se mais renda e riqueza local trabalhar com o público citado, do que as diferentes CONCESSÕES milionárias que tem sido fornecidas a grandes empresas e ramos, que levam seu dinheiro para o EXTERIOR, EXPROPRIANDO-NOS DE NOSSAS CONDIÇÕES DE MANEJO DO BEM PÚBLICO.</t>
  </si>
  <si>
    <t>Que haja maior fomento e financiamento para pesquisas e ações de docentes e áreas que JÁ ATUAM com pequenos produtores, população vulnerável, comdiferentes deficiÊncias e transtornos mentais e população em situação de rua, pois os editais tem privilegiado grandes cadeias produtivas, quando não apenas poucas empresas, contrariamente ao que nossa constituição afirma ser o papel do Estado.</t>
  </si>
  <si>
    <t>Que não se pense apenas em EMPREENDEDORISMO - pauta gerencialista, individualista e excludente - mas se potencialize ações, suporte, financiamento e ambientes de vendas para pequenos grupos, associações e cooperativas, abarcando a multiplicidade de pessoas que precisam gerar renda. Criar espaços públicos para isso seria importante, além de discutir regras de vigilância sanitária e exigÊncias comerciais para abarcar os pequenos produtores.</t>
  </si>
  <si>
    <t>A busca pela criação de ambientes de acesso a internet livre - parques ou praças - mesmo que de equipamentos públicos, para que as diversas gerações possam acessar a internet (com a possibilidade de haver também agentes públicos para suporte), de maneira que aprendam a lidar com o digital e o utilizar na potencialização de suas estratégias de negócios e compartilhamentos de produtos e serviços.</t>
  </si>
  <si>
    <t>Que sejam abertas mesas de diálogo e negociação do Estado para com a sociedade com diferentes ambientes de negócio e tipos de atividades econômicas, em especial para agricultura familiar, pequenas comunidades e grupos associativistas, de forma a expandir OS FOMENTOS PÚBLICOS, para diversos públicos que não os poucos grandes empresãrios e fazendeiros do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</si>
</sst>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theme="1"/>
      <name val="Calibri"/>
      <family val="2"/>
      <scheme val="minor"/>
    </font>
    <font>
      <b/>
      <sz val="8"/>
      <color rgb="FF000000"/>
      <name val="Calibri"/>
      <family val="2"/>
      <scheme val="minor"/>
    </font>
    <font>
      <b/>
      <sz val="8"/>
      <color theme="1"/>
      <name val="Calibri"/>
      <family val="2"/>
      <scheme val="minor"/>
    </font>
    <font>
      <sz val="8"/>
      <color rgb="FF000000"/>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s>
  <fills count="7">
    <fill>
      <patternFill patternType="none"/>
    </fill>
    <fill>
      <patternFill patternType="gray125"/>
    </fill>
    <fill>
      <patternFill patternType="solid">
        <fgColor rgb="FFCCCCCC"/>
        <bgColor rgb="FF000000"/>
      </patternFill>
    </fill>
    <fill>
      <patternFill patternType="solid">
        <fgColor theme="2" tint="-9.9978637043366805E-2"/>
        <bgColor indexed="64"/>
      </patternFill>
    </fill>
    <fill>
      <patternFill patternType="solid">
        <fgColor rgb="FFCCCCCC"/>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64">
    <xf numFmtId="0" fontId="0" fillId="0" borderId="0" xfId="0"/>
    <xf numFmtId="0" fontId="1" fillId="0" borderId="0" xfId="0" applyFont="1" applyAlignment="1"/>
    <xf numFmtId="0" fontId="4" fillId="0" borderId="1" xfId="0" applyFont="1" applyBorder="1" applyAlignment="1">
      <alignment vertical="top"/>
    </xf>
    <xf numFmtId="0" fontId="1" fillId="0" borderId="1" xfId="0" applyFont="1" applyBorder="1" applyAlignment="1"/>
    <xf numFmtId="0" fontId="4" fillId="0" borderId="2" xfId="0" applyFont="1" applyFill="1" applyBorder="1" applyAlignment="1">
      <alignment vertical="top"/>
    </xf>
    <xf numFmtId="0" fontId="1" fillId="0" borderId="0" xfId="0" applyFont="1" applyFill="1" applyAlignment="1">
      <alignment horizontal="left" vertical="top"/>
    </xf>
    <xf numFmtId="0" fontId="4" fillId="0" borderId="1" xfId="0" applyFont="1" applyFill="1" applyBorder="1" applyAlignment="1">
      <alignment horizontal="lef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0" fontId="4" fillId="0" borderId="2" xfId="0" applyFont="1" applyFill="1" applyBorder="1" applyAlignment="1">
      <alignment horizontal="left" vertical="top"/>
    </xf>
    <xf numFmtId="0" fontId="4" fillId="0" borderId="0" xfId="0" applyFont="1" applyFill="1" applyAlignment="1">
      <alignment horizontal="left" vertical="top"/>
    </xf>
    <xf numFmtId="0" fontId="1" fillId="0" borderId="1" xfId="0" applyFont="1" applyFill="1" applyBorder="1" applyAlignment="1">
      <alignment horizontal="left" vertical="top"/>
    </xf>
    <xf numFmtId="0" fontId="1" fillId="0" borderId="1" xfId="0" applyFont="1" applyFill="1" applyBorder="1" applyAlignment="1">
      <alignment horizontal="left" vertical="top"/>
    </xf>
    <xf numFmtId="0" fontId="1" fillId="0" borderId="1" xfId="0" applyFont="1" applyFill="1" applyBorder="1" applyAlignment="1">
      <alignment horizontal="left" vertical="top"/>
    </xf>
    <xf numFmtId="0" fontId="2" fillId="0" borderId="4" xfId="0" applyFont="1" applyFill="1" applyBorder="1" applyAlignment="1">
      <alignment horizontal="left" vertical="top"/>
    </xf>
    <xf numFmtId="0" fontId="5" fillId="0" borderId="6" xfId="0" applyFont="1" applyBorder="1" applyAlignment="1">
      <alignment vertical="top" wrapText="1"/>
    </xf>
    <xf numFmtId="0" fontId="5" fillId="5" borderId="6" xfId="0" applyFont="1" applyFill="1" applyBorder="1" applyAlignment="1">
      <alignment vertical="top" wrapText="1"/>
    </xf>
    <xf numFmtId="0" fontId="5" fillId="0" borderId="0" xfId="0" applyFont="1" applyBorder="1" applyAlignment="1">
      <alignment vertical="top" wrapText="1"/>
    </xf>
    <xf numFmtId="0" fontId="5" fillId="5" borderId="0" xfId="0" applyFont="1" applyFill="1" applyBorder="1" applyAlignment="1">
      <alignment vertical="top" wrapText="1"/>
    </xf>
    <xf numFmtId="0" fontId="2" fillId="0" borderId="3" xfId="0" applyFont="1" applyFill="1" applyBorder="1" applyAlignment="1">
      <alignment vertical="top"/>
    </xf>
    <xf numFmtId="0" fontId="2" fillId="0" borderId="1" xfId="0" applyFont="1" applyFill="1" applyBorder="1" applyAlignment="1">
      <alignment vertical="top"/>
    </xf>
    <xf numFmtId="0" fontId="1" fillId="0" borderId="1" xfId="0" applyFont="1" applyFill="1" applyBorder="1" applyAlignment="1">
      <alignment vertical="top"/>
    </xf>
    <xf numFmtId="0" fontId="3" fillId="0" borderId="1" xfId="0" applyFont="1" applyFill="1" applyBorder="1" applyAlignment="1">
      <alignment vertical="top"/>
    </xf>
    <xf numFmtId="0" fontId="2" fillId="0" borderId="4" xfId="0" applyFont="1" applyFill="1" applyBorder="1" applyAlignment="1">
      <alignment horizontal="center" vertical="top"/>
    </xf>
    <xf numFmtId="0" fontId="1" fillId="0" borderId="0" xfId="0" applyFont="1" applyFill="1" applyBorder="1" applyAlignment="1">
      <alignment horizontal="left" vertical="top"/>
    </xf>
    <xf numFmtId="0" fontId="6" fillId="4" borderId="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wrapText="1"/>
    </xf>
    <xf numFmtId="0" fontId="5" fillId="0" borderId="1" xfId="0" applyFont="1" applyBorder="1" applyAlignment="1">
      <alignment vertical="top" wrapText="1"/>
    </xf>
    <xf numFmtId="0" fontId="0" fillId="0" borderId="6" xfId="0" applyBorder="1" applyAlignment="1">
      <alignment vertical="top" wrapText="1"/>
    </xf>
    <xf numFmtId="0" fontId="0" fillId="4" borderId="0" xfId="0" applyFill="1" applyAlignment="1">
      <alignment vertical="top"/>
    </xf>
    <xf numFmtId="22" fontId="5" fillId="0" borderId="6" xfId="0" applyNumberFormat="1" applyFont="1" applyBorder="1" applyAlignment="1">
      <alignment vertical="top" wrapText="1"/>
    </xf>
    <xf numFmtId="0" fontId="0" fillId="0" borderId="0" xfId="0" applyAlignment="1">
      <alignment vertical="top"/>
    </xf>
    <xf numFmtId="0" fontId="5" fillId="0" borderId="7" xfId="0" applyFont="1" applyBorder="1" applyAlignment="1">
      <alignment vertical="top" wrapText="1"/>
    </xf>
    <xf numFmtId="0" fontId="5" fillId="6" borderId="7" xfId="0" applyFont="1" applyFill="1" applyBorder="1" applyAlignment="1">
      <alignment vertical="top" wrapText="1"/>
    </xf>
    <xf numFmtId="0" fontId="1" fillId="0" borderId="4" xfId="0" applyFont="1" applyFill="1" applyBorder="1" applyAlignment="1">
      <alignment horizontal="left" vertical="top"/>
    </xf>
    <xf numFmtId="0" fontId="4" fillId="0" borderId="4" xfId="0" applyFont="1" applyFill="1" applyBorder="1" applyAlignment="1">
      <alignment horizontal="left" vertical="top"/>
    </xf>
    <xf numFmtId="0" fontId="0" fillId="0" borderId="1" xfId="0" applyBorder="1"/>
    <xf numFmtId="0" fontId="1" fillId="0" borderId="8" xfId="0" applyFont="1" applyFill="1" applyBorder="1" applyAlignment="1">
      <alignment horizontal="left" vertical="top"/>
    </xf>
    <xf numFmtId="0" fontId="5" fillId="6" borderId="9" xfId="0" applyFont="1" applyFill="1" applyBorder="1" applyAlignment="1">
      <alignment vertical="top" wrapText="1"/>
    </xf>
    <xf numFmtId="0" fontId="0" fillId="0" borderId="8" xfId="0" applyBorder="1"/>
    <xf numFmtId="0" fontId="4" fillId="0" borderId="10" xfId="0" applyFont="1" applyFill="1" applyBorder="1" applyAlignment="1">
      <alignment horizontal="left" vertical="top"/>
    </xf>
    <xf numFmtId="0" fontId="4" fillId="0" borderId="8" xfId="0" applyFont="1" applyFill="1" applyBorder="1" applyAlignment="1">
      <alignment horizontal="left" vertical="top"/>
    </xf>
    <xf numFmtId="0" fontId="5" fillId="6" borderId="1" xfId="0" applyFont="1" applyFill="1" applyBorder="1" applyAlignment="1">
      <alignment vertical="top" wrapText="1"/>
    </xf>
    <xf numFmtId="0" fontId="1" fillId="5" borderId="1" xfId="0" applyFont="1" applyFill="1" applyBorder="1" applyAlignment="1">
      <alignment horizontal="left" vertical="top"/>
    </xf>
    <xf numFmtId="0" fontId="7" fillId="0" borderId="11" xfId="0" applyFont="1" applyBorder="1" applyAlignment="1">
      <alignment vertical="center" wrapText="1"/>
    </xf>
    <xf numFmtId="0" fontId="7" fillId="0" borderId="12" xfId="0" applyFont="1" applyBorder="1" applyAlignment="1">
      <alignment vertical="center" wrapText="1"/>
    </xf>
    <xf numFmtId="0" fontId="5" fillId="6" borderId="6" xfId="0" applyFont="1" applyFill="1" applyBorder="1" applyAlignment="1">
      <alignment vertical="top" wrapText="1"/>
    </xf>
    <xf numFmtId="22" fontId="5" fillId="6" borderId="6" xfId="0" applyNumberFormat="1" applyFont="1" applyFill="1" applyBorder="1" applyAlignment="1">
      <alignment vertical="top" wrapText="1"/>
    </xf>
    <xf numFmtId="0" fontId="0" fillId="6" borderId="6" xfId="0" applyFill="1" applyBorder="1" applyAlignment="1">
      <alignment vertical="top" wrapText="1"/>
    </xf>
    <xf numFmtId="0" fontId="0" fillId="6" borderId="0" xfId="0" applyFill="1" applyAlignment="1">
      <alignment vertical="top"/>
    </xf>
    <xf numFmtId="0" fontId="0" fillId="6" borderId="0" xfId="0" applyFill="1"/>
    <xf numFmtId="0" fontId="7" fillId="0" borderId="2" xfId="0" applyFont="1" applyBorder="1" applyAlignment="1">
      <alignment vertical="top" wrapText="1"/>
    </xf>
    <xf numFmtId="0" fontId="0" fillId="0" borderId="2" xfId="0" applyBorder="1" applyAlignment="1">
      <alignment vertical="top" wrapText="1"/>
    </xf>
    <xf numFmtId="0" fontId="7" fillId="0" borderId="13" xfId="0" applyFont="1" applyBorder="1" applyAlignment="1">
      <alignment vertical="top" wrapText="1"/>
    </xf>
    <xf numFmtId="0" fontId="3" fillId="4"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1" fillId="3" borderId="1" xfId="0" applyFont="1" applyFill="1" applyBorder="1" applyAlignment="1">
      <alignment horizont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Instituição</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Gráficos!$A$2:$A$5</c:f>
              <c:strCache>
                <c:ptCount val="4"/>
                <c:pt idx="0">
                  <c:v>Empresas</c:v>
                </c:pt>
                <c:pt idx="1">
                  <c:v>ICT</c:v>
                </c:pt>
                <c:pt idx="2">
                  <c:v>Estado</c:v>
                </c:pt>
                <c:pt idx="3">
                  <c:v>Sociedade Civil</c:v>
                </c:pt>
              </c:strCache>
            </c:strRef>
          </c:cat>
          <c:val>
            <c:numRef>
              <c:f>Gráficos!$B$2:$B$5</c:f>
              <c:numCache>
                <c:formatCode>General</c:formatCode>
                <c:ptCount val="4"/>
                <c:pt idx="0">
                  <c:v>51</c:v>
                </c:pt>
                <c:pt idx="1">
                  <c:v>245</c:v>
                </c:pt>
                <c:pt idx="2">
                  <c:v>87</c:v>
                </c:pt>
                <c:pt idx="3">
                  <c:v>32</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8.2 Eixo Inovação e Empreendedorismo</a:t>
            </a:r>
          </a:p>
        </c:rich>
      </c:tx>
      <c:layout>
        <c:manualLayout>
          <c:xMode val="edge"/>
          <c:yMode val="edge"/>
          <c:x val="0.20996720971170718"/>
          <c:y val="2.774886967055099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Pt>
            <c:idx val="6"/>
            <c:bubble3D val="0"/>
            <c:spPr>
              <a:solidFill>
                <a:schemeClr val="accent1">
                  <a:lumMod val="60000"/>
                </a:schemeClr>
              </a:solidFill>
              <a:ln>
                <a:noFill/>
              </a:ln>
              <a:effectLst>
                <a:outerShdw blurRad="254000" sx="102000" sy="102000" algn="ctr" rotWithShape="0">
                  <a:prstClr val="black">
                    <a:alpha val="20000"/>
                  </a:prstClr>
                </a:outerShdw>
              </a:effectLst>
            </c:spPr>
          </c:dPt>
          <c:dPt>
            <c:idx val="7"/>
            <c:bubble3D val="0"/>
            <c:spPr>
              <a:solidFill>
                <a:schemeClr val="accent2">
                  <a:lumMod val="60000"/>
                </a:schemeClr>
              </a:solidFill>
              <a:ln>
                <a:noFill/>
              </a:ln>
              <a:effectLst>
                <a:outerShdw blurRad="254000" sx="102000" sy="102000" algn="ctr" rotWithShape="0">
                  <a:prstClr val="black">
                    <a:alpha val="20000"/>
                  </a:prstClr>
                </a:outerShdw>
              </a:effectLst>
            </c:spPr>
          </c:dPt>
          <c:dPt>
            <c:idx val="8"/>
            <c:bubble3D val="0"/>
            <c:spPr>
              <a:solidFill>
                <a:schemeClr val="accent3">
                  <a:lumMod val="60000"/>
                </a:schemeClr>
              </a:solidFill>
              <a:ln>
                <a:noFill/>
              </a:ln>
              <a:effectLst>
                <a:outerShdw blurRad="254000" sx="102000" sy="102000" algn="ctr" rotWithShape="0">
                  <a:prstClr val="black">
                    <a:alpha val="20000"/>
                  </a:prstClr>
                </a:outerShdw>
              </a:effectLst>
            </c:spPr>
          </c:dPt>
          <c:dPt>
            <c:idx val="9"/>
            <c:bubble3D val="0"/>
            <c:spPr>
              <a:solidFill>
                <a:schemeClr val="accent4">
                  <a:lumMod val="60000"/>
                </a:schemeClr>
              </a:solidFill>
              <a:ln>
                <a:noFill/>
              </a:ln>
              <a:effectLst>
                <a:outerShdw blurRad="254000" sx="102000" sy="102000" algn="ctr" rotWithShape="0">
                  <a:prstClr val="black">
                    <a:alpha val="20000"/>
                  </a:prstClr>
                </a:outerShdw>
              </a:effectLst>
            </c:spPr>
          </c:dPt>
          <c:dPt>
            <c:idx val="10"/>
            <c:bubble3D val="0"/>
            <c:spPr>
              <a:solidFill>
                <a:schemeClr val="accent5">
                  <a:lumMod val="6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Gráficos!$AA$2:$AA$12</c:f>
              <c:strCache>
                <c:ptCount val="11"/>
                <c:pt idx="0">
                  <c:v>Criar programas para apoiar a transformação de ideias em projetos bem sucedidos e sustentáveis;</c:v>
                </c:pt>
                <c:pt idx="1">
                  <c:v>Estimular a cultura empreendedora, em especial entre os jovens;</c:v>
                </c:pt>
                <c:pt idx="2">
                  <c:v>Capacitação de recursos humanos para a inovação;</c:v>
                </c:pt>
                <c:pt idx="3">
                  <c:v>Conceder de subvenção financeira a projetos de PD&amp;I;</c:v>
                </c:pt>
                <c:pt idx="4">
                  <c:v>Desenvolver programas de fomento à inovação e ao empreendedorismo com foco na redução das desigualdades regionais e respeitadas as vocações das regiões paranaenses;</c:v>
                </c:pt>
                <c:pt idx="5">
                  <c:v>Financiar incubadoras e aceleradoras em empresas com base tecnológica;</c:v>
                </c:pt>
                <c:pt idx="6">
                  <c:v>Apoiar ao avanço tecnológico e às inovações nas empresas e outras organizações públicas e privadas no Estado do Paraná;</c:v>
                </c:pt>
                <c:pt idx="7">
                  <c:v>Patrocinar políticas públicas que favorecem empreendimentos inovadores que gerem soluções para problemas ambientais;</c:v>
                </c:pt>
                <c:pt idx="8">
                  <c:v>Criar programas de empreendedorismo inovador que diminuam as brechas sociais, territoriais e de gênero.</c:v>
                </c:pt>
                <c:pt idx="9">
                  <c:v>Estimular e apoiar a constituição, consolidação e expansão de ambientes promotores de inovação nas suas dimensões ecossistemas de inovação e mecanismos de geração de empreendimentos;</c:v>
                </c:pt>
                <c:pt idx="10">
                  <c:v>Demais R.</c:v>
                </c:pt>
              </c:strCache>
            </c:strRef>
          </c:cat>
          <c:val>
            <c:numRef>
              <c:f>Gráficos!$AB$2:$AB$12</c:f>
              <c:numCache>
                <c:formatCode>General</c:formatCode>
                <c:ptCount val="11"/>
                <c:pt idx="0">
                  <c:v>123</c:v>
                </c:pt>
                <c:pt idx="1">
                  <c:v>118</c:v>
                </c:pt>
                <c:pt idx="2">
                  <c:v>104</c:v>
                </c:pt>
                <c:pt idx="3">
                  <c:v>94</c:v>
                </c:pt>
                <c:pt idx="4">
                  <c:v>86</c:v>
                </c:pt>
                <c:pt idx="5">
                  <c:v>73</c:v>
                </c:pt>
                <c:pt idx="6">
                  <c:v>73</c:v>
                </c:pt>
                <c:pt idx="7">
                  <c:v>66</c:v>
                </c:pt>
                <c:pt idx="8">
                  <c:v>63</c:v>
                </c:pt>
                <c:pt idx="9">
                  <c:v>58</c:v>
                </c:pt>
                <c:pt idx="10">
                  <c:v>307</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9.2 Eixo Apoio à Inovação nas Empresas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Gráficos!$AD$2:$AD$7</c:f>
              <c:strCache>
                <c:ptCount val="6"/>
                <c:pt idx="0">
                  <c:v>Estimular a inserção de pesquisadores em empresas privadas, através de programas de concessão de bolsas;</c:v>
                </c:pt>
                <c:pt idx="1">
                  <c:v>Conceder benefícios financeiros para iniciativas de inovação nas empresas, reembolsáveis e não reembolsáveis;</c:v>
                </c:pt>
                <c:pt idx="2">
                  <c:v>Qualificar profissionais especializados para atuarem na área de execução de projetos de inovação no ambiente empresarial;</c:v>
                </c:pt>
                <c:pt idx="3">
                  <c:v>Prever investimentos em pesquisa, desenvolvimento e inovação em contratos de concessão de serviços públicos e regulações setoriais.</c:v>
                </c:pt>
                <c:pt idx="4">
                  <c:v>Promover ações de Apoio Direto à Inovação destinadas ao atendimento de prioridades estaduais de interesse estratégico;</c:v>
                </c:pt>
                <c:pt idx="5">
                  <c:v>Demais R.</c:v>
                </c:pt>
              </c:strCache>
            </c:strRef>
          </c:cat>
          <c:val>
            <c:numRef>
              <c:f>Gráficos!$AE$2:$AE$7</c:f>
              <c:numCache>
                <c:formatCode>General</c:formatCode>
                <c:ptCount val="6"/>
                <c:pt idx="0">
                  <c:v>161</c:v>
                </c:pt>
                <c:pt idx="1">
                  <c:v>135</c:v>
                </c:pt>
                <c:pt idx="2">
                  <c:v>119</c:v>
                </c:pt>
                <c:pt idx="3">
                  <c:v>117</c:v>
                </c:pt>
                <c:pt idx="4">
                  <c:v>94</c:v>
                </c:pt>
                <c:pt idx="5">
                  <c:v>430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10.2 Eixo Modernização e Transformação Digital do Estado</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Gráficos!$AG$2:$AG$7</c:f>
              <c:strCache>
                <c:ptCount val="6"/>
                <c:pt idx="0">
                  <c:v>Capacitação de recursos humanos para a transformação digital;‬</c:v>
                </c:pt>
                <c:pt idx="1">
                  <c:v>Digitalizar ‬‭serviços ‬‭públicos ‬‭visando ‬‭o ‬‭menor‬ ‭tempo ‬‭para ‬‭o‬ ‭atendimento ‬‭e ‬‭a ‬‭melhoria‬ ‭da ‬‭qualidade‬ de vida dos cidadãos;‬</c:v>
                </c:pt>
                <c:pt idx="2">
                  <c:v>Expandir a utilização de TICs na prestação de serviços públicos do Estado;‬</c:v>
                </c:pt>
                <c:pt idx="3">
                  <c:v>Aumentar a capacidade estatal para a oferta digital de serviços públicos, assinaturas eletrônicas, governança digital, obtenção de documentos, entre outros;</c:v>
                </c:pt>
                <c:pt idx="4">
                  <c:v>Revisar‬ ‭processos‬ ‭de‬ ‭trabalho ‬‭no ‬‭âmbito ‬‭da ‬‭administração ‬‭direta‬ ‭e ‬‭indireta ‬‭do ‬‭Estado‬‭ visando‬‭ à‬ simplificação e desburocratização da ação pública;‬</c:v>
                </c:pt>
                <c:pt idx="5">
                  <c:v>Demais R.</c:v>
                </c:pt>
              </c:strCache>
            </c:strRef>
          </c:cat>
          <c:val>
            <c:numRef>
              <c:f>Gráficos!$AH$2:$AH$7</c:f>
              <c:numCache>
                <c:formatCode>General</c:formatCode>
                <c:ptCount val="6"/>
                <c:pt idx="0">
                  <c:v>150</c:v>
                </c:pt>
                <c:pt idx="1">
                  <c:v>146</c:v>
                </c:pt>
                <c:pt idx="2">
                  <c:v>138</c:v>
                </c:pt>
                <c:pt idx="3">
                  <c:v>121</c:v>
                </c:pt>
                <c:pt idx="4">
                  <c:v>120</c:v>
                </c:pt>
                <c:pt idx="5">
                  <c:v>336</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11.2 Eixo Nacionalização e Internacionalização dos Negócios Inovadores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Gráficos!$AJ$2:$AJ$7</c:f>
              <c:strCache>
                <c:ptCount val="6"/>
                <c:pt idx="0">
                  <c:v>Mapeamento de oportunidades de mercado em outros países;‬</c:v>
                </c:pt>
                <c:pt idx="1">
                  <c:v>Participação efetiva nas políticas nacionais de desenvolvimento econômico, científico, tecnológico e de inovação na implementação dos respectivos planos, programas e projetos de interesse estadual;</c:v>
                </c:pt>
                <c:pt idx="2">
                  <c:v>Desenvolver instrumentos de apoio à internacionalização de startups e MPMEs inovadoras, criando uma mentalidade global e facilitando acesso a outros mercados;</c:v>
                </c:pt>
                <c:pt idx="3">
                  <c:v>Auxiliar no processo de adequação dos negócios às necessidades e preferências internacionais;</c:v>
                </c:pt>
                <c:pt idx="4">
                  <c:v>Utilizar‬‭ TICs‬‭ nos‬‭ processos‬‭ estatais‬‭ de‬‭ certificação‬‭ e‬‭ documentação‬‭ para‬‭ internacionalização‬‭ dos‬ negócios;‬</c:v>
                </c:pt>
                <c:pt idx="5">
                  <c:v>Criar‬ ‭produtos‬ ‭financeiros‬ ‭específicos‬ ‭para‬ ‭facilitar‬ ‭a‬ ‭fase‬ ‭de‬ ‭scale-up‬ ‭por‬ ‭meio‬ ‭do‬ ‭acesso‬ ‭a‬ mercados internacionais;‬</c:v>
                </c:pt>
              </c:strCache>
            </c:strRef>
          </c:cat>
          <c:val>
            <c:numRef>
              <c:f>Gráficos!$AK$2:$AK$7</c:f>
              <c:numCache>
                <c:formatCode>General</c:formatCode>
                <c:ptCount val="6"/>
                <c:pt idx="0">
                  <c:v>170</c:v>
                </c:pt>
                <c:pt idx="1">
                  <c:v>144</c:v>
                </c:pt>
                <c:pt idx="2">
                  <c:v>142</c:v>
                </c:pt>
                <c:pt idx="3">
                  <c:v>130</c:v>
                </c:pt>
                <c:pt idx="4">
                  <c:v>117</c:v>
                </c:pt>
                <c:pt idx="5">
                  <c:v>115</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12.2 Eixo Fomento à Cultura da Inovação no Estado</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Gráficos!$AM$2:$AM$4</c:f>
              <c:strCache>
                <c:ptCount val="3"/>
                <c:pt idx="0">
                  <c:v>Realização de feiras e eventos que promovam a cultura da inovação;‬</c:v>
                </c:pt>
                <c:pt idx="1">
                  <c:v>Promover capacitações em áreas afins à cultura da inovação, em formatos de educação a distância, digital, presencial, em todos os níveis de ensino e em diferentes áreas do conhecimento, com vistas a novos perfis de formação para os estudantes;</c:v>
                </c:pt>
                <c:pt idx="2">
                  <c:v>Realizar‬ ‭concursos‬ ‭de‬‭ ideias ‬‭inovadoras ‬‭para ‬‭resolver ‬‭cases ‬‭reais ‬‭do ‬‭Estado, ‬‭de ‬‭empresas‬‭e/ou‬ inovações‬ ‭em‬ ‭negócios‬ ‭tradicionais,‬ ‭voltados‬ ‭para‬ ‭estudantes‬ ‭e‬ ‭também‬ ‭para‬ ‭trabalhadores‬ paranaenses.</c:v>
                </c:pt>
              </c:strCache>
            </c:strRef>
          </c:cat>
          <c:val>
            <c:numRef>
              <c:f>Gráficos!$AN$2:$AN$4</c:f>
              <c:numCache>
                <c:formatCode>General</c:formatCode>
                <c:ptCount val="3"/>
                <c:pt idx="0">
                  <c:v>192</c:v>
                </c:pt>
                <c:pt idx="1">
                  <c:v>191</c:v>
                </c:pt>
                <c:pt idx="2">
                  <c:v>186</c:v>
                </c:pt>
              </c:numCache>
            </c:numRef>
          </c:val>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5325884543761636"/>
          <c:y val="0.26623144534687004"/>
          <c:w val="0.33780260707635007"/>
          <c:h val="0.5933303195529763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50" b="0"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Região do Estado</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Pt>
            <c:idx val="6"/>
            <c:bubble3D val="0"/>
            <c:spPr>
              <a:solidFill>
                <a:schemeClr val="accent1">
                  <a:lumMod val="60000"/>
                </a:schemeClr>
              </a:solidFill>
              <a:ln>
                <a:noFill/>
              </a:ln>
              <a:effectLst>
                <a:outerShdw blurRad="254000" sx="102000" sy="102000" algn="ctr" rotWithShape="0">
                  <a:prstClr val="black">
                    <a:alpha val="20000"/>
                  </a:prstClr>
                </a:outerShdw>
              </a:effectLst>
            </c:spPr>
          </c:dPt>
          <c:dPt>
            <c:idx val="7"/>
            <c:bubble3D val="0"/>
            <c:spPr>
              <a:solidFill>
                <a:schemeClr val="accent2">
                  <a:lumMod val="60000"/>
                </a:schemeClr>
              </a:solidFill>
              <a:ln>
                <a:noFill/>
              </a:ln>
              <a:effectLst>
                <a:outerShdw blurRad="254000" sx="102000" sy="102000" algn="ctr" rotWithShape="0">
                  <a:prstClr val="black">
                    <a:alpha val="20000"/>
                  </a:prstClr>
                </a:outerShdw>
              </a:effectLst>
            </c:spPr>
          </c:dPt>
          <c:dPt>
            <c:idx val="8"/>
            <c:bubble3D val="0"/>
            <c:spPr>
              <a:solidFill>
                <a:schemeClr val="accent3">
                  <a:lumMod val="60000"/>
                </a:schemeClr>
              </a:solidFill>
              <a:ln>
                <a:noFill/>
              </a:ln>
              <a:effectLst>
                <a:outerShdw blurRad="254000" sx="102000" sy="102000" algn="ctr" rotWithShape="0">
                  <a:prstClr val="black">
                    <a:alpha val="20000"/>
                  </a:prstClr>
                </a:outerShdw>
              </a:effectLst>
            </c:spPr>
          </c:dPt>
          <c:dPt>
            <c:idx val="9"/>
            <c:bubble3D val="0"/>
            <c:spPr>
              <a:solidFill>
                <a:schemeClr val="accent4">
                  <a:lumMod val="60000"/>
                </a:schemeClr>
              </a:solidFill>
              <a:ln>
                <a:noFill/>
              </a:ln>
              <a:effectLst>
                <a:outerShdw blurRad="254000" sx="102000" sy="102000" algn="ctr" rotWithShape="0">
                  <a:prstClr val="black">
                    <a:alpha val="20000"/>
                  </a:prstClr>
                </a:outerShdw>
              </a:effectLst>
            </c:spPr>
          </c:dPt>
          <c:dPt>
            <c:idx val="10"/>
            <c:bubble3D val="0"/>
            <c:spPr>
              <a:solidFill>
                <a:schemeClr val="accent5">
                  <a:lumMod val="6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Gráficos!$C$2:$C$12</c:f>
              <c:strCache>
                <c:ptCount val="11"/>
                <c:pt idx="0">
                  <c:v>Centro Ocidental</c:v>
                </c:pt>
                <c:pt idx="1">
                  <c:v>Centro Oriental</c:v>
                </c:pt>
                <c:pt idx="2">
                  <c:v>Centro Sul</c:v>
                </c:pt>
                <c:pt idx="3">
                  <c:v>Litoral</c:v>
                </c:pt>
                <c:pt idx="4">
                  <c:v>Metropolitana </c:v>
                </c:pt>
                <c:pt idx="5">
                  <c:v>Noroeste </c:v>
                </c:pt>
                <c:pt idx="6">
                  <c:v>Norte Central </c:v>
                </c:pt>
                <c:pt idx="7">
                  <c:v>Norte Pioneiro</c:v>
                </c:pt>
                <c:pt idx="8">
                  <c:v>Oeste</c:v>
                </c:pt>
                <c:pt idx="9">
                  <c:v>Sudeste</c:v>
                </c:pt>
                <c:pt idx="10">
                  <c:v>Sudoeste </c:v>
                </c:pt>
              </c:strCache>
            </c:strRef>
          </c:cat>
          <c:val>
            <c:numRef>
              <c:f>Gráficos!$D$2:$D$12</c:f>
              <c:numCache>
                <c:formatCode>General</c:formatCode>
                <c:ptCount val="11"/>
                <c:pt idx="0">
                  <c:v>8</c:v>
                </c:pt>
                <c:pt idx="1">
                  <c:v>15</c:v>
                </c:pt>
                <c:pt idx="2">
                  <c:v>26</c:v>
                </c:pt>
                <c:pt idx="3">
                  <c:v>9</c:v>
                </c:pt>
                <c:pt idx="4">
                  <c:v>142</c:v>
                </c:pt>
                <c:pt idx="5">
                  <c:v>7</c:v>
                </c:pt>
                <c:pt idx="6">
                  <c:v>107</c:v>
                </c:pt>
                <c:pt idx="7">
                  <c:v>15</c:v>
                </c:pt>
                <c:pt idx="8">
                  <c:v>66</c:v>
                </c:pt>
                <c:pt idx="9">
                  <c:v>14</c:v>
                </c:pt>
                <c:pt idx="10">
                  <c:v>4</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1.2 Eixo Pesquisa Científica e Tecnológica </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Pt>
            <c:idx val="6"/>
            <c:bubble3D val="0"/>
            <c:spPr>
              <a:solidFill>
                <a:schemeClr val="accent1">
                  <a:lumMod val="60000"/>
                </a:schemeClr>
              </a:solidFill>
              <a:ln>
                <a:noFill/>
              </a:ln>
              <a:effectLst>
                <a:outerShdw blurRad="254000" sx="102000" sy="102000" algn="ctr" rotWithShape="0">
                  <a:prstClr val="black">
                    <a:alpha val="20000"/>
                  </a:prstClr>
                </a:outerShdw>
              </a:effectLst>
            </c:spPr>
          </c:dPt>
          <c:dPt>
            <c:idx val="7"/>
            <c:bubble3D val="0"/>
            <c:spPr>
              <a:solidFill>
                <a:schemeClr val="accent2">
                  <a:lumMod val="60000"/>
                </a:schemeClr>
              </a:solidFill>
              <a:ln>
                <a:noFill/>
              </a:ln>
              <a:effectLst>
                <a:outerShdw blurRad="254000" sx="102000" sy="102000" algn="ctr" rotWithShape="0">
                  <a:prstClr val="black">
                    <a:alpha val="20000"/>
                  </a:prstClr>
                </a:outerShdw>
              </a:effectLst>
            </c:spPr>
          </c:dPt>
          <c:dPt>
            <c:idx val="8"/>
            <c:bubble3D val="0"/>
            <c:spPr>
              <a:solidFill>
                <a:schemeClr val="accent3">
                  <a:lumMod val="60000"/>
                </a:schemeClr>
              </a:solidFill>
              <a:ln>
                <a:noFill/>
              </a:ln>
              <a:effectLst>
                <a:outerShdw blurRad="254000" sx="102000" sy="102000" algn="ctr" rotWithShape="0">
                  <a:prstClr val="black">
                    <a:alpha val="20000"/>
                  </a:prstClr>
                </a:outerShdw>
              </a:effectLst>
            </c:spPr>
          </c:dPt>
          <c:dPt>
            <c:idx val="9"/>
            <c:bubble3D val="0"/>
            <c:spPr>
              <a:solidFill>
                <a:schemeClr val="accent4">
                  <a:lumMod val="60000"/>
                </a:schemeClr>
              </a:solidFill>
              <a:ln>
                <a:noFill/>
              </a:ln>
              <a:effectLst>
                <a:outerShdw blurRad="254000" sx="102000" sy="102000" algn="ctr" rotWithShape="0">
                  <a:prstClr val="black">
                    <a:alpha val="20000"/>
                  </a:prstClr>
                </a:outerShdw>
              </a:effectLst>
            </c:spPr>
          </c:dPt>
          <c:dPt>
            <c:idx val="10"/>
            <c:bubble3D val="0"/>
            <c:spPr>
              <a:solidFill>
                <a:schemeClr val="accent5">
                  <a:lumMod val="6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Gráficos!$F$2:$F$12</c:f>
              <c:strCache>
                <c:ptCount val="11"/>
                <c:pt idx="0">
                  <c:v>Apoiar a cooperação entre empresas, governo e instituições de ciência e tecnologia, em caráter regional, nacional e internacional;</c:v>
                </c:pt>
                <c:pt idx="1">
                  <c:v>Tratar com prioridade a pesquisa científica básica e aplicada, tendo em vista o bem público e o progresso da ciência, da tecnologia e da inovação e o desenvolvimento econômico e social sustentável do Estado;</c:v>
                </c:pt>
                <c:pt idx="2">
                  <c:v>Desenvolver linhas de crédito voltadas ao avanço tecnológico e às inovações nas empresas e em outras organizações públicas e privadas no Estado do Paraná;</c:v>
                </c:pt>
                <c:pt idx="3">
                  <c:v>Conceder de subvenção financeira a projetos de PD&amp;I;</c:v>
                </c:pt>
                <c:pt idx="4">
                  <c:v>Promover a simplificação de procedimentos para gestão de projetos de ciência, tecnologia e inovação;</c:v>
                </c:pt>
                <c:pt idx="5">
                  <c:v>Apoiar as atividades de PD&amp;I e a inserção de pesquisadores nas empresas e no governo;</c:v>
                </c:pt>
                <c:pt idx="6">
                  <c:v>Criar programas para graduandos, mestrandos e doutorandos se capacitarem na proteção de suas pesquisas e oferta das mesmas para a solução de problemas locais, regionais, nacionais e internacionais;</c:v>
                </c:pt>
                <c:pt idx="7">
                  <c:v>Desenvolver nas escolas aptidões individuais para o empreendedorismo e para a pesquisa científica;</c:v>
                </c:pt>
                <c:pt idx="8">
                  <c:v>Tornar comum a utilização da capacidade técnico-científica instalada para a solução de problemas do Estado e da sociedade;</c:v>
                </c:pt>
                <c:pt idx="9">
                  <c:v>Desenvolver aptidões individuais para o empreendedorismo de alta densidade tecnológica nos estudantes das universidades públicas, desde a graduação;</c:v>
                </c:pt>
                <c:pt idx="10">
                  <c:v>Demais R.</c:v>
                </c:pt>
              </c:strCache>
            </c:strRef>
          </c:cat>
          <c:val>
            <c:numRef>
              <c:f>Gráficos!$G$2:$G$12</c:f>
              <c:numCache>
                <c:formatCode>General</c:formatCode>
                <c:ptCount val="11"/>
                <c:pt idx="0">
                  <c:v>169</c:v>
                </c:pt>
                <c:pt idx="1">
                  <c:v>144</c:v>
                </c:pt>
                <c:pt idx="2">
                  <c:v>132</c:v>
                </c:pt>
                <c:pt idx="3">
                  <c:v>127</c:v>
                </c:pt>
                <c:pt idx="4">
                  <c:v>122</c:v>
                </c:pt>
                <c:pt idx="5">
                  <c:v>121</c:v>
                </c:pt>
                <c:pt idx="6">
                  <c:v>107</c:v>
                </c:pt>
                <c:pt idx="7">
                  <c:v>94</c:v>
                </c:pt>
                <c:pt idx="8">
                  <c:v>77</c:v>
                </c:pt>
                <c:pt idx="9">
                  <c:v>76</c:v>
                </c:pt>
                <c:pt idx="10">
                  <c:v>321</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335927039498464"/>
          <c:y val="0.10549448115266796"/>
          <c:w val="0.34486445916509273"/>
          <c:h val="0.8398046767681708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2.2 Eixo Expansão e Consolidação do Sistema Paranaense de CT&amp;I</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Pt>
            <c:idx val="6"/>
            <c:bubble3D val="0"/>
            <c:spPr>
              <a:solidFill>
                <a:schemeClr val="accent1">
                  <a:lumMod val="60000"/>
                </a:schemeClr>
              </a:solidFill>
              <a:ln>
                <a:noFill/>
              </a:ln>
              <a:effectLst>
                <a:outerShdw blurRad="254000" sx="102000" sy="102000" algn="ctr" rotWithShape="0">
                  <a:prstClr val="black">
                    <a:alpha val="20000"/>
                  </a:prstClr>
                </a:outerShdw>
              </a:effectLst>
            </c:spPr>
          </c:dPt>
          <c:dPt>
            <c:idx val="7"/>
            <c:bubble3D val="0"/>
            <c:spPr>
              <a:solidFill>
                <a:schemeClr val="accent2">
                  <a:lumMod val="60000"/>
                </a:schemeClr>
              </a:solidFill>
              <a:ln>
                <a:noFill/>
              </a:ln>
              <a:effectLst>
                <a:outerShdw blurRad="254000" sx="102000" sy="102000" algn="ctr" rotWithShape="0">
                  <a:prstClr val="black">
                    <a:alpha val="20000"/>
                  </a:prstClr>
                </a:outerShdw>
              </a:effectLst>
            </c:spPr>
          </c:dPt>
          <c:dPt>
            <c:idx val="8"/>
            <c:bubble3D val="0"/>
            <c:spPr>
              <a:solidFill>
                <a:schemeClr val="accent3">
                  <a:lumMod val="60000"/>
                </a:schemeClr>
              </a:solidFill>
              <a:ln>
                <a:noFill/>
              </a:ln>
              <a:effectLst>
                <a:outerShdw blurRad="254000" sx="102000" sy="102000" algn="ctr" rotWithShape="0">
                  <a:prstClr val="black">
                    <a:alpha val="20000"/>
                  </a:prstClr>
                </a:outerShdw>
              </a:effectLst>
            </c:spPr>
          </c:dPt>
          <c:dPt>
            <c:idx val="9"/>
            <c:bubble3D val="0"/>
            <c:spPr>
              <a:solidFill>
                <a:schemeClr val="accent4">
                  <a:lumMod val="60000"/>
                </a:schemeClr>
              </a:solidFill>
              <a:ln>
                <a:noFill/>
              </a:ln>
              <a:effectLst>
                <a:outerShdw blurRad="254000" sx="102000" sy="102000" algn="ctr" rotWithShape="0">
                  <a:prstClr val="black">
                    <a:alpha val="20000"/>
                  </a:prstClr>
                </a:outerShdw>
              </a:effectLst>
            </c:spPr>
          </c:dPt>
          <c:dPt>
            <c:idx val="10"/>
            <c:bubble3D val="0"/>
            <c:spPr>
              <a:solidFill>
                <a:schemeClr val="accent5">
                  <a:lumMod val="6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Gráficos!$I$2:$I$12</c:f>
              <c:strCache>
                <c:ptCount val="11"/>
                <c:pt idx="0">
                  <c:v>Garantir a ampliação, regularidade e perenidade dos financiamentos e investimentos em CT&amp;I;</c:v>
                </c:pt>
                <c:pt idx="1">
                  <c:v>Fortalecer a cooperação com órgãos e entidades públicos e com entidade privadas, inclusive para o compartilhamento de recursos humanos especializados e capacidade instalada, para execução de projetos de PD&amp;</c:v>
                </c:pt>
                <c:pt idx="2">
                  <c:v>Desenvolver, implementar e manter um sistema de informações, comunicação e disseminação do conhecimento em ciência, tecnologia e inovação;</c:v>
                </c:pt>
                <c:pt idx="3">
                  <c:v>Criar incentivos econômicos, financeiros, fiscais e outros para a inclusão de empresas em ambientes promotores de inovação;</c:v>
                </c:pt>
                <c:pt idx="4">
                  <c:v>Conectar pesquisadores, linhas de pesquisa, empresas, necessidades públicas e privadas no desenho de soluções inovadoras;</c:v>
                </c:pt>
                <c:pt idx="5">
                  <c:v>Estimular a implantação de laboratórios multiusuários;</c:v>
                </c:pt>
                <c:pt idx="6">
                  <c:v>Regulamentar as modalidades de fomento previstas na &lt;a href="https://www.legislacao.pr.gov.br/legislacao/pesquisarAto.do?action=exibir&amp;codAto=246931&amp;indice=1&amp;totalRegistros=1&amp;dt=4.3.2023.12.38.45.717" target="_blank"&gt;Lei de Inovação&lt;/a&gt;;</c:v>
                </c:pt>
                <c:pt idx="7">
                  <c:v>Desenvolver o sistema de parques tecnológicos e ambientes de inovação do Estado;</c:v>
                </c:pt>
                <c:pt idx="8">
                  <c:v>Qualificar de maneira continuada e valorizar os profissionais dedicados à gestão do Sistema Paranaense de CT&amp;I, inclusive os que atuam nos Núcleos de Inovação Tecnológica das ICTs públicas;</c:v>
                </c:pt>
                <c:pt idx="9">
                  <c:v>Implementar e fortalecer os Centros de Excelência em áreas estratégicas para o Estado.</c:v>
                </c:pt>
                <c:pt idx="10">
                  <c:v>Demais R.</c:v>
                </c:pt>
              </c:strCache>
            </c:strRef>
          </c:cat>
          <c:val>
            <c:numRef>
              <c:f>Gráficos!$J$2:$J$12</c:f>
              <c:numCache>
                <c:formatCode>General</c:formatCode>
                <c:ptCount val="11"/>
                <c:pt idx="0">
                  <c:v>150</c:v>
                </c:pt>
                <c:pt idx="1">
                  <c:v>122</c:v>
                </c:pt>
                <c:pt idx="2">
                  <c:v>114</c:v>
                </c:pt>
                <c:pt idx="3">
                  <c:v>100</c:v>
                </c:pt>
                <c:pt idx="4">
                  <c:v>96</c:v>
                </c:pt>
                <c:pt idx="5">
                  <c:v>95</c:v>
                </c:pt>
                <c:pt idx="6">
                  <c:v>92</c:v>
                </c:pt>
                <c:pt idx="7">
                  <c:v>76</c:v>
                </c:pt>
                <c:pt idx="8">
                  <c:v>74</c:v>
                </c:pt>
                <c:pt idx="9">
                  <c:v>66</c:v>
                </c:pt>
                <c:pt idx="10">
                  <c:v>440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l"/>
      <c:layout>
        <c:manualLayout>
          <c:xMode val="edge"/>
          <c:yMode val="edge"/>
          <c:x val="2.0997375328083989E-2"/>
          <c:y val="8.1067269898780603E-2"/>
          <c:w val="0.33683289588801402"/>
          <c:h val="0.88409711784681899"/>
        </c:manualLayout>
      </c:layout>
      <c:overlay val="0"/>
      <c:spPr>
        <a:solidFill>
          <a:schemeClr val="lt1">
            <a:lumMod val="95000"/>
            <a:alpha val="39000"/>
          </a:schemeClr>
        </a:solidFill>
        <a:ln>
          <a:noFill/>
        </a:ln>
        <a:effectLst/>
      </c:spPr>
      <c:txPr>
        <a:bodyPr rot="0" spcFirstLastPara="1" vertOverflow="ellipsis" vert="horz" wrap="square" anchor="t" anchorCtr="0"/>
        <a:lstStyle/>
        <a:p>
          <a:pPr>
            <a:defRPr sz="750" b="0"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3.2 Eixo Formação do Capital Humano</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Pt>
            <c:idx val="6"/>
            <c:bubble3D val="0"/>
            <c:spPr>
              <a:solidFill>
                <a:schemeClr val="accent1">
                  <a:lumMod val="60000"/>
                </a:schemeClr>
              </a:solidFill>
              <a:ln>
                <a:noFill/>
              </a:ln>
              <a:effectLst>
                <a:outerShdw blurRad="254000" sx="102000" sy="102000" algn="ctr" rotWithShape="0">
                  <a:prstClr val="black">
                    <a:alpha val="20000"/>
                  </a:prstClr>
                </a:outerShdw>
              </a:effectLst>
            </c:spPr>
          </c:dPt>
          <c:dPt>
            <c:idx val="7"/>
            <c:bubble3D val="0"/>
            <c:spPr>
              <a:solidFill>
                <a:schemeClr val="accent2">
                  <a:lumMod val="60000"/>
                </a:schemeClr>
              </a:solidFill>
              <a:ln>
                <a:noFill/>
              </a:ln>
              <a:effectLst>
                <a:outerShdw blurRad="254000" sx="102000" sy="102000" algn="ctr" rotWithShape="0">
                  <a:prstClr val="black">
                    <a:alpha val="20000"/>
                  </a:prstClr>
                </a:outerShdw>
              </a:effectLst>
            </c:spPr>
          </c:dPt>
          <c:dPt>
            <c:idx val="8"/>
            <c:bubble3D val="0"/>
            <c:spPr>
              <a:solidFill>
                <a:schemeClr val="accent3">
                  <a:lumMod val="60000"/>
                </a:schemeClr>
              </a:solidFill>
              <a:ln>
                <a:noFill/>
              </a:ln>
              <a:effectLst>
                <a:outerShdw blurRad="254000" sx="102000" sy="102000" algn="ctr" rotWithShape="0">
                  <a:prstClr val="black">
                    <a:alpha val="20000"/>
                  </a:prstClr>
                </a:outerShdw>
              </a:effectLst>
            </c:spPr>
          </c:dPt>
          <c:dPt>
            <c:idx val="9"/>
            <c:bubble3D val="0"/>
            <c:spPr>
              <a:solidFill>
                <a:schemeClr val="accent4">
                  <a:lumMod val="60000"/>
                </a:schemeClr>
              </a:solidFill>
              <a:ln>
                <a:noFill/>
              </a:ln>
              <a:effectLst>
                <a:outerShdw blurRad="254000" sx="102000" sy="102000" algn="ctr" rotWithShape="0">
                  <a:prstClr val="black">
                    <a:alpha val="20000"/>
                  </a:prstClr>
                </a:outerShdw>
              </a:effectLst>
            </c:spPr>
          </c:dPt>
          <c:dPt>
            <c:idx val="10"/>
            <c:bubble3D val="0"/>
            <c:spPr>
              <a:solidFill>
                <a:schemeClr val="accent5">
                  <a:lumMod val="6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Gráficos!$L$2:$L$12</c:f>
              <c:strCache>
                <c:ptCount val="11"/>
                <c:pt idx="0">
                  <c:v>Formar recursos humanos nas áreas de ciência, pesquisa, tecnologia e inovação, inclusive por meio de apoio às atividades de extensão.</c:v>
                </c:pt>
                <c:pt idx="1">
                  <c:v>Qualificar de maneira continuada e valorizar os profissionais dedicados à gestão do Sistema Paranaense de CT&amp;I, inclusive os que atuam nos Núcleos de Inovação Tecnológica das ICTs públicas;</c:v>
                </c:pt>
                <c:pt idx="2">
                  <c:v>Alinhar as políticas públicas de educação com as áreas estratégicas e os desafios estaduais e nacionais de CT&amp;I;</c:v>
                </c:pt>
                <c:pt idx="3">
                  <c:v>Fortalecer a cooperação com órgãos e entidades públicos e com entidades privadas, inclusive para o compartilhamento de recursos humanos especializados e a capacidade instalada, para a execução de projetos de PD&amp;I;</c:v>
                </c:pt>
                <c:pt idx="4">
                  <c:v>Promover a mobilidade internacional como parte integrante da carreira de profissionais de PD&amp;I;</c:v>
                </c:pt>
                <c:pt idx="5">
                  <c:v>Inserir a educação básica no Sistema Estadual de CT&amp;I e considerar seus atores como operadores de CT&amp;I;</c:v>
                </c:pt>
                <c:pt idx="6">
                  <c:v>Incentivar a participação em eventos de outros Estados e países para conhecimento de iniciativas e ações que podem ser replicadas;</c:v>
                </c:pt>
                <c:pt idx="7">
                  <c:v>Promover a abordagem mais consistente dos conteúdos de ciências, tecnologia, engenharia e matemática na formação em todos os níveis;</c:v>
                </c:pt>
                <c:pt idx="8">
                  <c:v>Ampliar, diversificar e consolidar a capacidade de pesquisa básica no Estado;</c:v>
                </c:pt>
                <c:pt idx="9">
                  <c:v>Realizar concursos de invenções e regulamentar o investimento de capital semente estatal como forma de apoio ao empreendedorismo inovador de alto impacto;</c:v>
                </c:pt>
                <c:pt idx="10">
                  <c:v>Demais R.</c:v>
                </c:pt>
              </c:strCache>
            </c:strRef>
          </c:cat>
          <c:val>
            <c:numRef>
              <c:f>Gráficos!$M$2:$M$12</c:f>
              <c:numCache>
                <c:formatCode>General</c:formatCode>
                <c:ptCount val="11"/>
                <c:pt idx="0">
                  <c:v>177</c:v>
                </c:pt>
                <c:pt idx="1">
                  <c:v>146</c:v>
                </c:pt>
                <c:pt idx="2">
                  <c:v>127</c:v>
                </c:pt>
                <c:pt idx="3">
                  <c:v>125</c:v>
                </c:pt>
                <c:pt idx="4">
                  <c:v>110</c:v>
                </c:pt>
                <c:pt idx="5">
                  <c:v>103</c:v>
                </c:pt>
                <c:pt idx="6">
                  <c:v>97</c:v>
                </c:pt>
                <c:pt idx="7">
                  <c:v>95</c:v>
                </c:pt>
                <c:pt idx="8">
                  <c:v>92</c:v>
                </c:pt>
                <c:pt idx="9">
                  <c:v>74</c:v>
                </c:pt>
                <c:pt idx="10">
                  <c:v>188</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898679848641749"/>
          <c:y val="8.6918985259565401E-2"/>
          <c:w val="0.33777912376337571"/>
          <c:h val="0.8694572318168367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4.2 Eixo Infraestrutura e Cooperação</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Gráficos!$O$2:$O$7</c:f>
              <c:strCache>
                <c:ptCount val="6"/>
                <c:pt idx="0">
                  <c:v>Fomentar, manter e investir em equipamentos e infraestruturas necessários para liderar avanços científicos e tecnológicos de ponta</c:v>
                </c:pt>
                <c:pt idx="1">
                  <c:v>Investir em espaços públicos inteligentes, coworkins, laboratórios de pesquisa, centros tecnológicos, redes wi-fi públicas de alta performance;</c:v>
                </c:pt>
                <c:pt idx="2">
                  <c:v>Construir programas e ações setoriais de digitalização adequados às características específicas no domínio da agropecuária, indústria, turismo e do comércio, tendo em conta a sustentabilidade ambiental.</c:v>
                </c:pt>
                <c:pt idx="3">
                  <c:v>Promover a sinergia territorial das ICTs com agentes privados e da sociedade civil para aprofundar a colaboração e coesão das ações em CT&amp;I em áreas estratégicas;;</c:v>
                </c:pt>
                <c:pt idx="4">
                  <c:v>Desenvolver mecanismos de compras públicas, encomendas tecnológicas, concursos de CT&amp;I;</c:v>
                </c:pt>
                <c:pt idx="5">
                  <c:v>Demais R.</c:v>
                </c:pt>
              </c:strCache>
            </c:strRef>
          </c:cat>
          <c:val>
            <c:numRef>
              <c:f>Gráficos!$P$2:$P$7</c:f>
              <c:numCache>
                <c:formatCode>General</c:formatCode>
                <c:ptCount val="6"/>
                <c:pt idx="0">
                  <c:v>215</c:v>
                </c:pt>
                <c:pt idx="1">
                  <c:v>200</c:v>
                </c:pt>
                <c:pt idx="2">
                  <c:v>155</c:v>
                </c:pt>
                <c:pt idx="3">
                  <c:v>145</c:v>
                </c:pt>
                <c:pt idx="4">
                  <c:v>139</c:v>
                </c:pt>
                <c:pt idx="5">
                  <c:v>91</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5.2 Eixo Fomento à Difusão de CT&amp;I</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Pt>
            <c:idx val="6"/>
            <c:bubble3D val="0"/>
            <c:spPr>
              <a:solidFill>
                <a:schemeClr val="accent1">
                  <a:lumMod val="60000"/>
                </a:schemeClr>
              </a:solidFill>
              <a:ln>
                <a:noFill/>
              </a:ln>
              <a:effectLst>
                <a:outerShdw blurRad="254000" sx="102000" sy="102000" algn="ctr" rotWithShape="0">
                  <a:prstClr val="black">
                    <a:alpha val="20000"/>
                  </a:prstClr>
                </a:outerShdw>
              </a:effectLst>
            </c:spPr>
          </c:dPt>
          <c:dPt>
            <c:idx val="7"/>
            <c:bubble3D val="0"/>
            <c:spPr>
              <a:solidFill>
                <a:schemeClr val="accent2">
                  <a:lumMod val="60000"/>
                </a:schemeClr>
              </a:solidFill>
              <a:ln>
                <a:noFill/>
              </a:ln>
              <a:effectLst>
                <a:outerShdw blurRad="254000" sx="102000" sy="102000" algn="ctr" rotWithShape="0">
                  <a:prstClr val="black">
                    <a:alpha val="20000"/>
                  </a:prstClr>
                </a:outerShdw>
              </a:effectLst>
            </c:spPr>
          </c:dPt>
          <c:dPt>
            <c:idx val="8"/>
            <c:bubble3D val="0"/>
            <c:spPr>
              <a:solidFill>
                <a:schemeClr val="accent3">
                  <a:lumMod val="60000"/>
                </a:schemeClr>
              </a:solidFill>
              <a:ln>
                <a:noFill/>
              </a:ln>
              <a:effectLst>
                <a:outerShdw blurRad="254000" sx="102000" sy="102000" algn="ctr" rotWithShape="0">
                  <a:prstClr val="black">
                    <a:alpha val="20000"/>
                  </a:prstClr>
                </a:outerShdw>
              </a:effectLst>
            </c:spPr>
          </c:dPt>
          <c:dPt>
            <c:idx val="9"/>
            <c:bubble3D val="0"/>
            <c:spPr>
              <a:solidFill>
                <a:schemeClr val="accent4">
                  <a:lumMod val="60000"/>
                </a:schemeClr>
              </a:solidFill>
              <a:ln>
                <a:noFill/>
              </a:ln>
              <a:effectLst>
                <a:outerShdw blurRad="254000" sx="102000" sy="102000" algn="ctr" rotWithShape="0">
                  <a:prstClr val="black">
                    <a:alpha val="20000"/>
                  </a:prstClr>
                </a:outerShdw>
              </a:effectLst>
            </c:spPr>
          </c:dPt>
          <c:dPt>
            <c:idx val="10"/>
            <c:bubble3D val="0"/>
            <c:spPr>
              <a:solidFill>
                <a:schemeClr val="accent5">
                  <a:lumMod val="6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Gráficos!$R$2:$R$12</c:f>
              <c:strCache>
                <c:ptCount val="11"/>
                <c:pt idx="0">
                  <c:v>Contribuir para promoção, participação e apropriação do conhecimento científico, tecnológico e inovador pela população em geral;;</c:v>
                </c:pt>
                <c:pt idx="1">
                  <c:v>Ampliar as oportunidades de inclusão social das parcelas mais vulneráveis da população paranaense por meio da CT&amp;I;;</c:v>
                </c:pt>
                <c:pt idx="2">
                  <c:v>Enfatizar ações e atividades que valorizem a criatividade, a experimentação, a interdisciplinaridade, a transdisciplinaridade e o empreendedorismo nas escolas e universidades;;</c:v>
                </c:pt>
                <c:pt idx="3">
                  <c:v>Apoiar o fortalecimento de espaços de divulgação científica e de inovação como centros e museus de ciências, de inovação, planetários, herbários e afins;;</c:v>
                </c:pt>
                <c:pt idx="4">
                  <c:v>Promover a melhoria e a atualização das práticas de divulgação de CT&amp;I, afim de contribuir por meio da educação não formal com o ensino de ciências;;</c:v>
                </c:pt>
                <c:pt idx="5">
                  <c:v>Financiar feiras de ciências nas escolas;;</c:v>
                </c:pt>
                <c:pt idx="6">
                  <c:v>Estabelecer parcerias em atividades de popularização e divulgação da CT&amp;I com órgãos públicos, entidades de CT&amp;I, empresas, universidades e instituições de pesquisa, entre outras;;</c:v>
                </c:pt>
                <c:pt idx="7">
                  <c:v>Estimular a participação de jovens, em especial meninas, em atividades de CT&amp;I;;</c:v>
                </c:pt>
                <c:pt idx="8">
                  <c:v>Desenvolver metodologias de ensino não formais;;</c:v>
                </c:pt>
                <c:pt idx="9">
                  <c:v>Buscar parcerias internacionais para o desenvolvimento de atividades de CT&amp;I, troca de experiências e captação de recursos;</c:v>
                </c:pt>
                <c:pt idx="10">
                  <c:v>Demais R.</c:v>
                </c:pt>
              </c:strCache>
            </c:strRef>
          </c:cat>
          <c:val>
            <c:numRef>
              <c:f>Gráficos!$S$2:$S$12</c:f>
              <c:numCache>
                <c:formatCode>General</c:formatCode>
                <c:ptCount val="11"/>
                <c:pt idx="0">
                  <c:v>113</c:v>
                </c:pt>
                <c:pt idx="1">
                  <c:v>111</c:v>
                </c:pt>
                <c:pt idx="2">
                  <c:v>105</c:v>
                </c:pt>
                <c:pt idx="3">
                  <c:v>95</c:v>
                </c:pt>
                <c:pt idx="4">
                  <c:v>74</c:v>
                </c:pt>
                <c:pt idx="5">
                  <c:v>74</c:v>
                </c:pt>
                <c:pt idx="6">
                  <c:v>68</c:v>
                </c:pt>
                <c:pt idx="7">
                  <c:v>60</c:v>
                </c:pt>
                <c:pt idx="8">
                  <c:v>58</c:v>
                </c:pt>
                <c:pt idx="9">
                  <c:v>56</c:v>
                </c:pt>
                <c:pt idx="10">
                  <c:v>372</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5276973810672767"/>
          <c:y val="9.744185781125185E-2"/>
          <c:w val="0.33796564285331299"/>
          <c:h val="0.8163952831254944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6.2 Eixo internacionalização da CT&amp;I</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Pt>
            <c:idx val="6"/>
            <c:bubble3D val="0"/>
            <c:spPr>
              <a:solidFill>
                <a:schemeClr val="accent1">
                  <a:lumMod val="60000"/>
                </a:schemeClr>
              </a:solidFill>
              <a:ln>
                <a:noFill/>
              </a:ln>
              <a:effectLst>
                <a:outerShdw blurRad="254000" sx="102000" sy="102000" algn="ctr" rotWithShape="0">
                  <a:prstClr val="black">
                    <a:alpha val="20000"/>
                  </a:prstClr>
                </a:outerShdw>
              </a:effectLst>
            </c:spPr>
          </c:dPt>
          <c:dPt>
            <c:idx val="7"/>
            <c:bubble3D val="0"/>
            <c:spPr>
              <a:solidFill>
                <a:schemeClr val="accent2">
                  <a:lumMod val="60000"/>
                </a:schemeClr>
              </a:solidFill>
              <a:ln>
                <a:noFill/>
              </a:ln>
              <a:effectLst>
                <a:outerShdw blurRad="254000" sx="102000" sy="102000" algn="ctr" rotWithShape="0">
                  <a:prstClr val="black">
                    <a:alpha val="20000"/>
                  </a:prstClr>
                </a:outerShdw>
              </a:effectLst>
            </c:spPr>
          </c:dPt>
          <c:dPt>
            <c:idx val="8"/>
            <c:bubble3D val="0"/>
            <c:spPr>
              <a:solidFill>
                <a:schemeClr val="accent3">
                  <a:lumMod val="60000"/>
                </a:schemeClr>
              </a:solidFill>
              <a:ln>
                <a:noFill/>
              </a:ln>
              <a:effectLst>
                <a:outerShdw blurRad="254000" sx="102000" sy="102000" algn="ctr" rotWithShape="0">
                  <a:prstClr val="black">
                    <a:alpha val="20000"/>
                  </a:prstClr>
                </a:outerShdw>
              </a:effectLst>
            </c:spPr>
          </c:dPt>
          <c:dPt>
            <c:idx val="9"/>
            <c:bubble3D val="0"/>
            <c:spPr>
              <a:solidFill>
                <a:schemeClr val="accent4">
                  <a:lumMod val="60000"/>
                </a:schemeClr>
              </a:solidFill>
              <a:ln>
                <a:noFill/>
              </a:ln>
              <a:effectLst>
                <a:outerShdw blurRad="254000" sx="102000" sy="102000" algn="ctr" rotWithShape="0">
                  <a:prstClr val="black">
                    <a:alpha val="20000"/>
                  </a:prstClr>
                </a:outerShdw>
              </a:effectLst>
            </c:spPr>
          </c:dPt>
          <c:dPt>
            <c:idx val="10"/>
            <c:bubble3D val="0"/>
            <c:spPr>
              <a:solidFill>
                <a:schemeClr val="accent5">
                  <a:lumMod val="6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Gráficos!$U$2:$U$12</c:f>
              <c:strCache>
                <c:ptCount val="11"/>
                <c:pt idx="0">
                  <c:v>Ampliar e fortalecer a internacionalização no ensino e pesquisa em CT&amp;I;;</c:v>
                </c:pt>
                <c:pt idx="1">
                  <c:v>Fomentar à cooperação entre empresas, governo e instituições de ciência e tecnologia, em caráter regional, nacional e internacional;;</c:v>
                </c:pt>
                <c:pt idx="2">
                  <c:v>Criar programa de bolsas de estudo no exterior para alunos e professores paranaenses;;</c:v>
                </c:pt>
                <c:pt idx="3">
                  <c:v>Incentivar a mobilidade de pesquisadores, colaboração física e virtual entre instituições paranaenses e internacionais, participação em organizações internacionais de pesquisa, desenvolvimento e inovação;;</c:v>
                </c:pt>
                <c:pt idx="4">
                  <c:v>Fomentar a visibilidade da pesquisa e da produção de conhecimento e de inovação de pesquisadores paranaenses, seja por meio de publicações em revistas de impacto internacional e (ou) por meio da projeção e impacto nos rankings internacionais;;</c:v>
                </c:pt>
                <c:pt idx="5">
                  <c:v>Fomentar, manter e investir em equipamentos e infraestruturas necessários para liderar avanços científicos e tecnológicos de ponta;;</c:v>
                </c:pt>
                <c:pt idx="6">
                  <c:v>Estimular a constituição, a expansão e a internacionalização de redes temáticas e interdisciplinares de pesquisa;;</c:v>
                </c:pt>
                <c:pt idx="7">
                  <c:v>Fomentar a utilização de práticas educacionais que estimulem a cultura da internacionalização do conhecimento, incorporando técnicas e práticas de excelência em todos os níveis de educação;;</c:v>
                </c:pt>
                <c:pt idx="8">
                  <c:v>Induzir e fomentar a institucionalização e a consolidação de uma Cultura de Internacionalização no Sistema Estadual de Ensino Superior;;</c:v>
                </c:pt>
                <c:pt idx="9">
                  <c:v>Apoiar a produção científica paranaense indexada em publicações internacionais;</c:v>
                </c:pt>
                <c:pt idx="10">
                  <c:v>Demais R.</c:v>
                </c:pt>
              </c:strCache>
            </c:strRef>
          </c:cat>
          <c:val>
            <c:numRef>
              <c:f>Gráficos!$V$2:$V$12</c:f>
              <c:numCache>
                <c:formatCode>General</c:formatCode>
                <c:ptCount val="11"/>
                <c:pt idx="0">
                  <c:v>120</c:v>
                </c:pt>
                <c:pt idx="1">
                  <c:v>91</c:v>
                </c:pt>
                <c:pt idx="2">
                  <c:v>87</c:v>
                </c:pt>
                <c:pt idx="3">
                  <c:v>76</c:v>
                </c:pt>
                <c:pt idx="4">
                  <c:v>76</c:v>
                </c:pt>
                <c:pt idx="5">
                  <c:v>75</c:v>
                </c:pt>
                <c:pt idx="6">
                  <c:v>74</c:v>
                </c:pt>
                <c:pt idx="7">
                  <c:v>66</c:v>
                </c:pt>
                <c:pt idx="8">
                  <c:v>61</c:v>
                </c:pt>
                <c:pt idx="9">
                  <c:v>56</c:v>
                </c:pt>
                <c:pt idx="10">
                  <c:v>399</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5087065606222017"/>
          <c:y val="7.5544813318391343E-2"/>
          <c:w val="0.33700811461150909"/>
          <c:h val="0.8506230757791076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7.2 Eixo Integração entre o Setor Produtivo Acadêmico e o Setor Produtivo Empresarial</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t-B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t-B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Gráficos!$X$2:$X$7</c:f>
              <c:strCache>
                <c:ptCount val="6"/>
                <c:pt idx="0">
                  <c:v>Fomentar o relacionamento entre pesquisadores de universidades e ICTs do Estado com empresas através de projetos e programas para solução de problemas, transferência de tecnologia, compartilhamento de recursos humanos e de laboratórios;</c:v>
                </c:pt>
                <c:pt idx="1">
                  <c:v>Tornar as universidades paranaenses motores vitais da inovação;</c:v>
                </c:pt>
                <c:pt idx="2">
                  <c:v>Capacitar professores e pós-graduandos em temas de propriedade intelectual, transferência de tecnologia, parcerias para desenvolvimento de produtos ou processos inovadores, empreendedorismo inovador com base científica;</c:v>
                </c:pt>
                <c:pt idx="3">
                  <c:v>Estruturar os Núcleos de Inovação Tecnológica/Agências de Inovação das IEES para atenderem as atribuições da</c:v>
                </c:pt>
                <c:pt idx="4">
                  <c:v>Desenvolver um programa de doutores empreendedores, incentivando que doutorandos transformem ideias inovadoras em empreendimentos sustentáveis, de forma a levar conhecimento e tecnologias geradas nas universidades e centros de pesquisa para o mercado;</c:v>
                </c:pt>
                <c:pt idx="5">
                  <c:v>Demais R.</c:v>
                </c:pt>
              </c:strCache>
            </c:strRef>
          </c:cat>
          <c:val>
            <c:numRef>
              <c:f>Gráficos!$Y$2:$Y$7</c:f>
              <c:numCache>
                <c:formatCode>General</c:formatCode>
                <c:ptCount val="6"/>
                <c:pt idx="0">
                  <c:v>169</c:v>
                </c:pt>
                <c:pt idx="1">
                  <c:v>158</c:v>
                </c:pt>
                <c:pt idx="2">
                  <c:v>127</c:v>
                </c:pt>
                <c:pt idx="3">
                  <c:v>120</c:v>
                </c:pt>
                <c:pt idx="4">
                  <c:v>119</c:v>
                </c:pt>
                <c:pt idx="5">
                  <c:v>458</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623854377952483"/>
          <c:y val="0.14605896978619634"/>
          <c:w val="0.33804745208558862"/>
          <c:h val="0.7247314535211070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pt-B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219075</xdr:colOff>
      <xdr:row>13</xdr:row>
      <xdr:rowOff>28576</xdr:rowOff>
    </xdr:from>
    <xdr:to>
      <xdr:col>11</xdr:col>
      <xdr:colOff>228601</xdr:colOff>
      <xdr:row>53</xdr:row>
      <xdr:rowOff>19050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585785</xdr:colOff>
      <xdr:row>12</xdr:row>
      <xdr:rowOff>114301</xdr:rowOff>
    </xdr:from>
    <xdr:to>
      <xdr:col>23</xdr:col>
      <xdr:colOff>590550</xdr:colOff>
      <xdr:row>53</xdr:row>
      <xdr:rowOff>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53</xdr:row>
      <xdr:rowOff>119061</xdr:rowOff>
    </xdr:from>
    <xdr:to>
      <xdr:col>11</xdr:col>
      <xdr:colOff>371474</xdr:colOff>
      <xdr:row>99</xdr:row>
      <xdr:rowOff>47625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19050</xdr:colOff>
      <xdr:row>53</xdr:row>
      <xdr:rowOff>138110</xdr:rowOff>
    </xdr:from>
    <xdr:to>
      <xdr:col>23</xdr:col>
      <xdr:colOff>571500</xdr:colOff>
      <xdr:row>104</xdr:row>
      <xdr:rowOff>142874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107</xdr:row>
      <xdr:rowOff>33334</xdr:rowOff>
    </xdr:from>
    <xdr:to>
      <xdr:col>11</xdr:col>
      <xdr:colOff>438150</xdr:colOff>
      <xdr:row>165</xdr:row>
      <xdr:rowOff>76199</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28575</xdr:colOff>
      <xdr:row>107</xdr:row>
      <xdr:rowOff>23811</xdr:rowOff>
    </xdr:from>
    <xdr:to>
      <xdr:col>25</xdr:col>
      <xdr:colOff>561975</xdr:colOff>
      <xdr:row>155</xdr:row>
      <xdr:rowOff>123825</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23811</xdr:colOff>
      <xdr:row>166</xdr:row>
      <xdr:rowOff>47626</xdr:rowOff>
    </xdr:from>
    <xdr:to>
      <xdr:col>12</xdr:col>
      <xdr:colOff>400050</xdr:colOff>
      <xdr:row>222</xdr:row>
      <xdr:rowOff>9526</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109536</xdr:colOff>
      <xdr:row>165</xdr:row>
      <xdr:rowOff>128586</xdr:rowOff>
    </xdr:from>
    <xdr:to>
      <xdr:col>30</xdr:col>
      <xdr:colOff>76200</xdr:colOff>
      <xdr:row>222</xdr:row>
      <xdr:rowOff>114300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33336</xdr:colOff>
      <xdr:row>225</xdr:row>
      <xdr:rowOff>80961</xdr:rowOff>
    </xdr:from>
    <xdr:to>
      <xdr:col>12</xdr:col>
      <xdr:colOff>266699</xdr:colOff>
      <xdr:row>283</xdr:row>
      <xdr:rowOff>47624</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309561</xdr:colOff>
      <xdr:row>225</xdr:row>
      <xdr:rowOff>71436</xdr:rowOff>
    </xdr:from>
    <xdr:to>
      <xdr:col>27</xdr:col>
      <xdr:colOff>542924</xdr:colOff>
      <xdr:row>283</xdr:row>
      <xdr:rowOff>28575</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33336</xdr:colOff>
      <xdr:row>284</xdr:row>
      <xdr:rowOff>71436</xdr:rowOff>
    </xdr:from>
    <xdr:to>
      <xdr:col>12</xdr:col>
      <xdr:colOff>238125</xdr:colOff>
      <xdr:row>331</xdr:row>
      <xdr:rowOff>104774</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395286</xdr:colOff>
      <xdr:row>284</xdr:row>
      <xdr:rowOff>80961</xdr:rowOff>
    </xdr:from>
    <xdr:to>
      <xdr:col>28</xdr:col>
      <xdr:colOff>95250</xdr:colOff>
      <xdr:row>333</xdr:row>
      <xdr:rowOff>76199</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332</xdr:row>
      <xdr:rowOff>28575</xdr:rowOff>
    </xdr:from>
    <xdr:to>
      <xdr:col>12</xdr:col>
      <xdr:colOff>495300</xdr:colOff>
      <xdr:row>377</xdr:row>
      <xdr:rowOff>38100</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371475</xdr:colOff>
      <xdr:row>335</xdr:row>
      <xdr:rowOff>80961</xdr:rowOff>
    </xdr:from>
    <xdr:to>
      <xdr:col>27</xdr:col>
      <xdr:colOff>323850</xdr:colOff>
      <xdr:row>376</xdr:row>
      <xdr:rowOff>76200</xdr:rowOff>
    </xdr:to>
    <xdr:graphicFrame macro="">
      <xdr:nvGraphicFramePr>
        <xdr:cNvPr id="15" name="Gráfico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16"/>
  <sheetViews>
    <sheetView zoomScale="70" zoomScaleNormal="70" workbookViewId="0">
      <selection activeCell="F340" sqref="F340"/>
    </sheetView>
  </sheetViews>
  <sheetFormatPr defaultRowHeight="15" x14ac:dyDescent="0.25"/>
  <cols>
    <col min="1" max="1" width="12" bestFit="1" customWidth="1"/>
    <col min="2" max="2" width="13.85546875" bestFit="1" customWidth="1"/>
    <col min="3" max="3" width="15.7109375" bestFit="1" customWidth="1"/>
    <col min="4" max="5" width="35.5703125" bestFit="1" customWidth="1"/>
    <col min="6" max="6" width="35.5703125" customWidth="1"/>
    <col min="7" max="7" width="35.5703125" bestFit="1" customWidth="1"/>
    <col min="8" max="8" width="21.7109375" bestFit="1" customWidth="1"/>
    <col min="9" max="9" width="27.140625" bestFit="1" customWidth="1"/>
    <col min="10" max="11" width="35.5703125" hidden="1" customWidth="1"/>
    <col min="12" max="12" width="13.5703125" hidden="1" customWidth="1"/>
    <col min="13" max="13" width="35.5703125" hidden="1" customWidth="1"/>
    <col min="14" max="14" width="35.5703125" bestFit="1" customWidth="1"/>
    <col min="15" max="16" width="35.5703125" hidden="1" customWidth="1"/>
    <col min="17" max="17" width="35.5703125" bestFit="1" customWidth="1"/>
    <col min="18" max="19" width="35.5703125" hidden="1" customWidth="1"/>
    <col min="20" max="20" width="35.5703125" bestFit="1" customWidth="1"/>
    <col min="21" max="22" width="35.5703125" hidden="1" customWidth="1"/>
    <col min="23" max="23" width="35.5703125" bestFit="1" customWidth="1"/>
    <col min="24" max="25" width="35.5703125" hidden="1" customWidth="1"/>
    <col min="26" max="26" width="35.5703125" bestFit="1" customWidth="1"/>
    <col min="27" max="28" width="35.5703125" hidden="1" customWidth="1"/>
    <col min="29" max="29" width="35.5703125" bestFit="1" customWidth="1"/>
    <col min="30" max="31" width="35.5703125" hidden="1" customWidth="1"/>
    <col min="32" max="32" width="35.5703125" bestFit="1" customWidth="1"/>
    <col min="33" max="34" width="35.5703125" hidden="1" customWidth="1"/>
    <col min="35" max="35" width="35.5703125" bestFit="1" customWidth="1"/>
    <col min="36" max="37" width="35.5703125" hidden="1" customWidth="1"/>
    <col min="38" max="38" width="35.5703125" bestFit="1" customWidth="1"/>
    <col min="39" max="40" width="35.5703125" hidden="1" customWidth="1"/>
    <col min="41" max="41" width="35.5703125" bestFit="1" customWidth="1"/>
    <col min="42" max="43" width="35.5703125" hidden="1" customWidth="1"/>
    <col min="44" max="44" width="35.5703125" bestFit="1" customWidth="1"/>
    <col min="45" max="46" width="35.5703125" hidden="1" customWidth="1"/>
    <col min="47" max="47" width="35.5703125" bestFit="1" customWidth="1"/>
    <col min="48" max="49" width="35.5703125" hidden="1" customWidth="1"/>
  </cols>
  <sheetData>
    <row r="1" spans="1:49" s="31" customFormat="1" ht="127.5" x14ac:dyDescent="0.25">
      <c r="A1" s="25" t="s">
        <v>613</v>
      </c>
      <c r="B1" s="25" t="s">
        <v>614</v>
      </c>
      <c r="C1" s="25" t="s">
        <v>615</v>
      </c>
      <c r="D1" s="25" t="s">
        <v>616</v>
      </c>
      <c r="E1" s="25" t="s">
        <v>617</v>
      </c>
      <c r="F1" s="25"/>
      <c r="G1" s="25" t="s">
        <v>0</v>
      </c>
      <c r="H1" s="25" t="s">
        <v>226</v>
      </c>
      <c r="I1" s="25" t="s">
        <v>1</v>
      </c>
      <c r="J1" s="25" t="s">
        <v>618</v>
      </c>
      <c r="K1" s="25" t="s">
        <v>619</v>
      </c>
      <c r="L1" s="25" t="s">
        <v>620</v>
      </c>
      <c r="M1" s="25" t="s">
        <v>621</v>
      </c>
      <c r="N1" s="25" t="s">
        <v>2</v>
      </c>
      <c r="O1" s="25" t="s">
        <v>622</v>
      </c>
      <c r="P1" s="25" t="s">
        <v>623</v>
      </c>
      <c r="Q1" s="25" t="s">
        <v>3</v>
      </c>
      <c r="R1" s="25" t="s">
        <v>624</v>
      </c>
      <c r="S1" s="25" t="s">
        <v>625</v>
      </c>
      <c r="T1" s="25" t="s">
        <v>4</v>
      </c>
      <c r="U1" s="25" t="s">
        <v>626</v>
      </c>
      <c r="V1" s="25" t="s">
        <v>627</v>
      </c>
      <c r="W1" s="25" t="s">
        <v>5</v>
      </c>
      <c r="X1" s="25" t="s">
        <v>628</v>
      </c>
      <c r="Y1" s="25" t="s">
        <v>629</v>
      </c>
      <c r="Z1" s="25" t="s">
        <v>6</v>
      </c>
      <c r="AA1" s="25" t="s">
        <v>630</v>
      </c>
      <c r="AB1" s="25" t="s">
        <v>631</v>
      </c>
      <c r="AC1" s="25" t="s">
        <v>7</v>
      </c>
      <c r="AD1" s="25" t="s">
        <v>632</v>
      </c>
      <c r="AE1" s="25" t="s">
        <v>633</v>
      </c>
      <c r="AF1" s="25" t="s">
        <v>8</v>
      </c>
      <c r="AG1" s="25" t="s">
        <v>634</v>
      </c>
      <c r="AH1" s="25" t="s">
        <v>635</v>
      </c>
      <c r="AI1" s="25" t="s">
        <v>9</v>
      </c>
      <c r="AJ1" s="25" t="s">
        <v>636</v>
      </c>
      <c r="AK1" s="25" t="s">
        <v>637</v>
      </c>
      <c r="AL1" s="25" t="s">
        <v>10</v>
      </c>
      <c r="AM1" s="25" t="s">
        <v>638</v>
      </c>
      <c r="AN1" s="25" t="s">
        <v>639</v>
      </c>
      <c r="AO1" s="25" t="s">
        <v>11</v>
      </c>
      <c r="AP1" s="25" t="s">
        <v>640</v>
      </c>
      <c r="AQ1" s="25" t="s">
        <v>641</v>
      </c>
      <c r="AR1" s="25" t="s">
        <v>12</v>
      </c>
      <c r="AS1" s="25" t="s">
        <v>642</v>
      </c>
      <c r="AT1" s="25" t="s">
        <v>643</v>
      </c>
      <c r="AU1" s="25" t="s">
        <v>13</v>
      </c>
      <c r="AV1" s="25" t="s">
        <v>644</v>
      </c>
      <c r="AW1" s="25" t="s">
        <v>645</v>
      </c>
    </row>
    <row r="2" spans="1:49" s="33" customFormat="1" ht="38.25" x14ac:dyDescent="0.25">
      <c r="A2" s="15">
        <v>1</v>
      </c>
      <c r="B2" s="15">
        <v>172</v>
      </c>
      <c r="C2" s="32">
        <v>45215.667256944442</v>
      </c>
      <c r="D2" s="15" t="s">
        <v>646</v>
      </c>
      <c r="E2" s="15" t="s">
        <v>647</v>
      </c>
      <c r="F2" s="15" t="str">
        <f>PROPER(E2)</f>
        <v>Julio Cesar Felix</v>
      </c>
      <c r="G2" s="15" t="s">
        <v>243</v>
      </c>
      <c r="H2" s="15" t="s">
        <v>182</v>
      </c>
      <c r="I2" s="15" t="s">
        <v>648</v>
      </c>
      <c r="J2" s="15" t="s">
        <v>649</v>
      </c>
      <c r="K2" s="15" t="s">
        <v>650</v>
      </c>
      <c r="L2" s="15" t="s">
        <v>651</v>
      </c>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15" t="s">
        <v>652</v>
      </c>
    </row>
    <row r="3" spans="1:49" s="33" customFormat="1" ht="409.5" x14ac:dyDescent="0.25">
      <c r="A3" s="15">
        <v>2</v>
      </c>
      <c r="B3" s="15">
        <v>173</v>
      </c>
      <c r="C3" s="32">
        <v>45215.694537037038</v>
      </c>
      <c r="D3" s="15" t="s">
        <v>646</v>
      </c>
      <c r="E3" s="15" t="s">
        <v>653</v>
      </c>
      <c r="F3" s="15" t="str">
        <f t="shared" ref="F3:F66" si="0">PROPER(E3)</f>
        <v>Mayra Costa Da Cruz Gallo De Carvalho</v>
      </c>
      <c r="G3" s="15" t="s">
        <v>257</v>
      </c>
      <c r="H3" s="15" t="s">
        <v>183</v>
      </c>
      <c r="I3" s="15" t="s">
        <v>648</v>
      </c>
      <c r="J3" s="15" t="s">
        <v>654</v>
      </c>
      <c r="K3" s="15" t="s">
        <v>655</v>
      </c>
      <c r="L3" s="15" t="s">
        <v>656</v>
      </c>
      <c r="M3" s="15" t="s">
        <v>657</v>
      </c>
      <c r="N3" s="15" t="s">
        <v>658</v>
      </c>
      <c r="O3" s="30"/>
      <c r="P3" s="15" t="s">
        <v>659</v>
      </c>
      <c r="Q3" s="15" t="s">
        <v>660</v>
      </c>
      <c r="R3" s="30"/>
      <c r="S3" s="15" t="s">
        <v>661</v>
      </c>
      <c r="T3" s="15" t="s">
        <v>662</v>
      </c>
      <c r="U3" s="30"/>
      <c r="V3" s="15" t="s">
        <v>663</v>
      </c>
      <c r="W3" s="15" t="s">
        <v>664</v>
      </c>
      <c r="X3" s="30"/>
      <c r="Y3" s="15" t="s">
        <v>665</v>
      </c>
      <c r="Z3" s="15" t="s">
        <v>666</v>
      </c>
      <c r="AA3" s="30"/>
      <c r="AB3" s="15" t="s">
        <v>667</v>
      </c>
      <c r="AC3" s="15" t="s">
        <v>668</v>
      </c>
      <c r="AD3" s="30"/>
      <c r="AE3" s="15" t="s">
        <v>669</v>
      </c>
      <c r="AF3" s="15" t="s">
        <v>670</v>
      </c>
      <c r="AG3" s="30"/>
      <c r="AH3" s="15" t="s">
        <v>671</v>
      </c>
      <c r="AI3" s="15" t="s">
        <v>672</v>
      </c>
      <c r="AJ3" s="30"/>
      <c r="AK3" s="15" t="s">
        <v>673</v>
      </c>
      <c r="AL3" s="15" t="s">
        <v>674</v>
      </c>
      <c r="AM3" s="30"/>
      <c r="AN3" s="30"/>
      <c r="AO3" s="15" t="s">
        <v>675</v>
      </c>
      <c r="AP3" s="30"/>
      <c r="AQ3" s="15" t="s">
        <v>676</v>
      </c>
      <c r="AR3" s="15" t="s">
        <v>677</v>
      </c>
      <c r="AS3" s="30"/>
      <c r="AT3" s="15" t="s">
        <v>678</v>
      </c>
      <c r="AU3" s="15" t="s">
        <v>679</v>
      </c>
      <c r="AV3" s="30"/>
      <c r="AW3" s="15" t="s">
        <v>680</v>
      </c>
    </row>
    <row r="4" spans="1:49" s="33" customFormat="1" ht="191.25" x14ac:dyDescent="0.25">
      <c r="A4" s="15">
        <v>3</v>
      </c>
      <c r="B4" s="15">
        <v>174</v>
      </c>
      <c r="C4" s="32">
        <v>45215.697731481479</v>
      </c>
      <c r="D4" s="15" t="s">
        <v>646</v>
      </c>
      <c r="E4" s="15" t="s">
        <v>681</v>
      </c>
      <c r="F4" s="15" t="str">
        <f t="shared" si="0"/>
        <v>Jose Francisco Grezzana</v>
      </c>
      <c r="G4" s="15" t="s">
        <v>265</v>
      </c>
      <c r="H4" s="15" t="s">
        <v>184</v>
      </c>
      <c r="I4" s="15" t="s">
        <v>682</v>
      </c>
      <c r="J4" s="15" t="s">
        <v>683</v>
      </c>
      <c r="K4" s="15" t="s">
        <v>684</v>
      </c>
      <c r="L4" s="15" t="s">
        <v>685</v>
      </c>
      <c r="M4" s="15" t="s">
        <v>686</v>
      </c>
      <c r="N4" s="15" t="s">
        <v>687</v>
      </c>
      <c r="O4" s="15" t="s">
        <v>688</v>
      </c>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row>
    <row r="5" spans="1:49" s="33" customFormat="1" ht="267.75" x14ac:dyDescent="0.25">
      <c r="A5" s="15">
        <v>4</v>
      </c>
      <c r="B5" s="15">
        <v>175</v>
      </c>
      <c r="C5" s="32">
        <v>45215.804861111108</v>
      </c>
      <c r="D5" s="15" t="s">
        <v>646</v>
      </c>
      <c r="E5" s="15" t="s">
        <v>689</v>
      </c>
      <c r="F5" s="15" t="str">
        <f t="shared" si="0"/>
        <v>Ronaldo De Oliveira</v>
      </c>
      <c r="G5" s="15" t="s">
        <v>273</v>
      </c>
      <c r="H5" s="15" t="s">
        <v>182</v>
      </c>
      <c r="I5" s="15" t="s">
        <v>690</v>
      </c>
      <c r="J5" s="15" t="s">
        <v>691</v>
      </c>
      <c r="K5" s="15" t="s">
        <v>692</v>
      </c>
      <c r="L5" s="15" t="s">
        <v>693</v>
      </c>
      <c r="M5" s="30"/>
      <c r="N5" s="30"/>
      <c r="O5" s="30"/>
      <c r="P5" s="30"/>
      <c r="Q5" s="30"/>
      <c r="R5" s="30"/>
      <c r="S5" s="30"/>
      <c r="T5" s="30"/>
      <c r="U5" s="30"/>
      <c r="V5" s="30"/>
      <c r="W5" s="30"/>
      <c r="X5" s="30"/>
      <c r="Y5" s="15" t="s">
        <v>694</v>
      </c>
      <c r="Z5" s="15" t="s">
        <v>695</v>
      </c>
      <c r="AA5" s="30"/>
      <c r="AB5" s="30"/>
      <c r="AC5" s="30"/>
      <c r="AD5" s="30"/>
      <c r="AE5" s="30"/>
      <c r="AF5" s="30"/>
      <c r="AG5" s="30"/>
      <c r="AH5" s="30"/>
      <c r="AI5" s="30"/>
      <c r="AJ5" s="30"/>
      <c r="AK5" s="30"/>
      <c r="AL5" s="30"/>
      <c r="AM5" s="30"/>
      <c r="AN5" s="30"/>
      <c r="AO5" s="30"/>
      <c r="AP5" s="30"/>
      <c r="AQ5" s="30"/>
      <c r="AR5" s="30"/>
      <c r="AS5" s="30"/>
      <c r="AT5" s="30"/>
      <c r="AU5" s="30"/>
      <c r="AV5" s="30"/>
      <c r="AW5" s="15" t="s">
        <v>696</v>
      </c>
    </row>
    <row r="6" spans="1:49" s="33" customFormat="1" ht="318.75" x14ac:dyDescent="0.25">
      <c r="A6" s="15">
        <v>5</v>
      </c>
      <c r="B6" s="15">
        <v>176</v>
      </c>
      <c r="C6" s="32">
        <v>45216.472384259258</v>
      </c>
      <c r="D6" s="15" t="s">
        <v>646</v>
      </c>
      <c r="E6" s="15" t="s">
        <v>697</v>
      </c>
      <c r="F6" s="15" t="str">
        <f t="shared" si="0"/>
        <v>Juliano Lang</v>
      </c>
      <c r="G6" s="15" t="s">
        <v>279</v>
      </c>
      <c r="H6" s="15" t="s">
        <v>185</v>
      </c>
      <c r="I6" s="15" t="s">
        <v>698</v>
      </c>
      <c r="J6" s="15" t="s">
        <v>699</v>
      </c>
      <c r="K6" s="15" t="s">
        <v>700</v>
      </c>
      <c r="L6" s="15" t="s">
        <v>701</v>
      </c>
      <c r="M6" s="15" t="s">
        <v>702</v>
      </c>
      <c r="N6" s="15" t="s">
        <v>703</v>
      </c>
      <c r="O6" s="15" t="s">
        <v>704</v>
      </c>
      <c r="P6" s="15" t="s">
        <v>704</v>
      </c>
      <c r="Q6" s="15" t="s">
        <v>705</v>
      </c>
      <c r="R6" s="30"/>
      <c r="S6" s="15" t="s">
        <v>706</v>
      </c>
      <c r="T6" s="15" t="s">
        <v>707</v>
      </c>
      <c r="U6" s="30"/>
      <c r="V6" s="30"/>
      <c r="W6" s="15" t="s">
        <v>708</v>
      </c>
      <c r="X6" s="30"/>
      <c r="Y6" s="30"/>
      <c r="Z6" s="15" t="s">
        <v>709</v>
      </c>
      <c r="AA6" s="30"/>
      <c r="AB6" s="30"/>
      <c r="AC6" s="15" t="s">
        <v>710</v>
      </c>
      <c r="AD6" s="30"/>
      <c r="AE6" s="30"/>
      <c r="AF6" s="15" t="s">
        <v>711</v>
      </c>
      <c r="AG6" s="30"/>
      <c r="AH6" s="30"/>
      <c r="AI6" s="15" t="s">
        <v>712</v>
      </c>
      <c r="AJ6" s="30"/>
      <c r="AK6" s="30"/>
      <c r="AL6" s="15" t="s">
        <v>713</v>
      </c>
      <c r="AM6" s="30"/>
      <c r="AN6" s="30"/>
      <c r="AO6" s="15" t="s">
        <v>714</v>
      </c>
      <c r="AP6" s="30"/>
      <c r="AQ6" s="30"/>
      <c r="AR6" s="15" t="s">
        <v>715</v>
      </c>
      <c r="AS6" s="30"/>
      <c r="AT6" s="30"/>
      <c r="AU6" s="15" t="s">
        <v>716</v>
      </c>
      <c r="AV6" s="30"/>
      <c r="AW6" s="15" t="s">
        <v>717</v>
      </c>
    </row>
    <row r="7" spans="1:49" s="33" customFormat="1" ht="255" x14ac:dyDescent="0.25">
      <c r="A7" s="15">
        <v>6</v>
      </c>
      <c r="B7" s="15">
        <v>177</v>
      </c>
      <c r="C7" s="32">
        <v>45216.675995370373</v>
      </c>
      <c r="D7" s="15" t="s">
        <v>646</v>
      </c>
      <c r="E7" s="15" t="s">
        <v>718</v>
      </c>
      <c r="F7" s="15" t="str">
        <f t="shared" si="0"/>
        <v>Julio Cesar Tocacelli Colella</v>
      </c>
      <c r="G7" s="15" t="s">
        <v>284</v>
      </c>
      <c r="H7" s="15" t="s">
        <v>186</v>
      </c>
      <c r="I7" s="15" t="s">
        <v>719</v>
      </c>
      <c r="J7" s="15" t="s">
        <v>720</v>
      </c>
      <c r="K7" s="15" t="s">
        <v>721</v>
      </c>
      <c r="L7" s="15" t="s">
        <v>722</v>
      </c>
      <c r="M7" s="15" t="s">
        <v>723</v>
      </c>
      <c r="N7" s="15" t="s">
        <v>724</v>
      </c>
      <c r="O7" s="15" t="s">
        <v>725</v>
      </c>
      <c r="P7" s="30"/>
      <c r="Q7" s="15" t="s">
        <v>726</v>
      </c>
      <c r="R7" s="30"/>
      <c r="S7" s="15" t="s">
        <v>727</v>
      </c>
      <c r="T7" s="15" t="s">
        <v>728</v>
      </c>
      <c r="U7" s="30"/>
      <c r="V7" s="30"/>
      <c r="W7" s="15" t="s">
        <v>729</v>
      </c>
      <c r="X7" s="30"/>
      <c r="Y7" s="30"/>
      <c r="Z7" s="15" t="s">
        <v>730</v>
      </c>
      <c r="AA7" s="30"/>
      <c r="AB7" s="30"/>
      <c r="AC7" s="15" t="s">
        <v>731</v>
      </c>
      <c r="AD7" s="15" t="s">
        <v>732</v>
      </c>
      <c r="AE7" s="30"/>
      <c r="AF7" s="15" t="s">
        <v>733</v>
      </c>
      <c r="AG7" s="30"/>
      <c r="AH7" s="30"/>
      <c r="AI7" s="15" t="s">
        <v>734</v>
      </c>
      <c r="AJ7" s="30"/>
      <c r="AK7" s="30"/>
      <c r="AL7" s="15" t="s">
        <v>735</v>
      </c>
      <c r="AM7" s="30"/>
      <c r="AN7" s="30"/>
      <c r="AO7" s="15" t="s">
        <v>736</v>
      </c>
      <c r="AP7" s="30"/>
      <c r="AQ7" s="30"/>
      <c r="AR7" s="15" t="s">
        <v>737</v>
      </c>
      <c r="AS7" s="30"/>
      <c r="AT7" s="30"/>
      <c r="AU7" s="30"/>
      <c r="AV7" s="30"/>
      <c r="AW7" s="15" t="s">
        <v>738</v>
      </c>
    </row>
    <row r="8" spans="1:49" s="33" customFormat="1" ht="409.5" x14ac:dyDescent="0.25">
      <c r="A8" s="15">
        <v>7</v>
      </c>
      <c r="B8" s="15">
        <v>178</v>
      </c>
      <c r="C8" s="32">
        <v>45216.768935185188</v>
      </c>
      <c r="D8" s="15" t="s">
        <v>646</v>
      </c>
      <c r="E8" s="15" t="s">
        <v>739</v>
      </c>
      <c r="F8" s="15" t="str">
        <f t="shared" si="0"/>
        <v>Misley Guths</v>
      </c>
      <c r="G8" s="15" t="s">
        <v>291</v>
      </c>
      <c r="H8" s="15" t="s">
        <v>187</v>
      </c>
      <c r="I8" s="15" t="s">
        <v>648</v>
      </c>
      <c r="J8" s="15" t="s">
        <v>740</v>
      </c>
      <c r="K8" s="15" t="s">
        <v>741</v>
      </c>
      <c r="L8" s="15" t="s">
        <v>742</v>
      </c>
      <c r="M8" s="15" t="s">
        <v>743</v>
      </c>
      <c r="N8" s="15" t="s">
        <v>744</v>
      </c>
      <c r="O8" s="15" t="s">
        <v>107</v>
      </c>
      <c r="P8" s="15" t="s">
        <v>745</v>
      </c>
      <c r="Q8" s="15" t="s">
        <v>746</v>
      </c>
      <c r="R8" s="30"/>
      <c r="S8" s="15" t="s">
        <v>747</v>
      </c>
      <c r="T8" s="15" t="s">
        <v>748</v>
      </c>
      <c r="U8" s="30"/>
      <c r="V8" s="15" t="s">
        <v>749</v>
      </c>
      <c r="W8" s="15" t="s">
        <v>750</v>
      </c>
      <c r="X8" s="30"/>
      <c r="Y8" s="15" t="s">
        <v>751</v>
      </c>
      <c r="Z8" s="15" t="s">
        <v>752</v>
      </c>
      <c r="AA8" s="30"/>
      <c r="AB8" s="15" t="s">
        <v>753</v>
      </c>
      <c r="AC8" s="15" t="s">
        <v>754</v>
      </c>
      <c r="AD8" s="30"/>
      <c r="AE8" s="15" t="s">
        <v>755</v>
      </c>
      <c r="AF8" s="15" t="s">
        <v>756</v>
      </c>
      <c r="AG8" s="30"/>
      <c r="AH8" s="15" t="s">
        <v>757</v>
      </c>
      <c r="AI8" s="15" t="s">
        <v>758</v>
      </c>
      <c r="AJ8" s="30"/>
      <c r="AK8" s="15" t="s">
        <v>759</v>
      </c>
      <c r="AL8" s="15" t="s">
        <v>760</v>
      </c>
      <c r="AM8" s="30"/>
      <c r="AN8" s="30"/>
      <c r="AO8" s="30"/>
      <c r="AP8" s="30"/>
      <c r="AQ8" s="15" t="s">
        <v>761</v>
      </c>
      <c r="AR8" s="15" t="s">
        <v>762</v>
      </c>
      <c r="AS8" s="30"/>
      <c r="AT8" s="15" t="s">
        <v>763</v>
      </c>
      <c r="AU8" s="15" t="s">
        <v>716</v>
      </c>
      <c r="AV8" s="30"/>
      <c r="AW8" s="15" t="s">
        <v>764</v>
      </c>
    </row>
    <row r="9" spans="1:49" s="33" customFormat="1" ht="102" x14ac:dyDescent="0.25">
      <c r="A9" s="15">
        <v>8</v>
      </c>
      <c r="B9" s="15">
        <v>179</v>
      </c>
      <c r="C9" s="32">
        <v>45216.816157407404</v>
      </c>
      <c r="D9" s="15" t="s">
        <v>646</v>
      </c>
      <c r="E9" s="15" t="s">
        <v>765</v>
      </c>
      <c r="F9" s="15" t="str">
        <f t="shared" si="0"/>
        <v>Célia Regina Rocha</v>
      </c>
      <c r="G9" s="15" t="s">
        <v>293</v>
      </c>
      <c r="H9" s="15" t="s">
        <v>188</v>
      </c>
      <c r="I9" s="30"/>
      <c r="J9" s="15" t="s">
        <v>766</v>
      </c>
      <c r="K9" s="15" t="s">
        <v>767</v>
      </c>
      <c r="L9" s="15" t="s">
        <v>768</v>
      </c>
      <c r="M9" s="30"/>
      <c r="N9" s="30"/>
      <c r="O9" s="30"/>
      <c r="P9" s="30"/>
      <c r="Q9" s="30"/>
      <c r="R9" s="30"/>
      <c r="S9" s="30"/>
      <c r="T9" s="30"/>
      <c r="U9" s="30"/>
      <c r="V9" s="15" t="s">
        <v>769</v>
      </c>
      <c r="W9" s="15" t="s">
        <v>770</v>
      </c>
      <c r="X9" s="15" t="s">
        <v>771</v>
      </c>
      <c r="Y9" s="30"/>
      <c r="Z9" s="30"/>
      <c r="AA9" s="30"/>
      <c r="AB9" s="30"/>
      <c r="AC9" s="30"/>
      <c r="AD9" s="30"/>
      <c r="AE9" s="30"/>
      <c r="AF9" s="30"/>
      <c r="AG9" s="30"/>
      <c r="AH9" s="15" t="s">
        <v>772</v>
      </c>
      <c r="AI9" s="15" t="s">
        <v>773</v>
      </c>
      <c r="AJ9" s="30"/>
      <c r="AK9" s="15" t="s">
        <v>774</v>
      </c>
      <c r="AL9" s="15" t="s">
        <v>38</v>
      </c>
      <c r="AM9" s="30"/>
      <c r="AN9" s="30"/>
      <c r="AO9" s="30"/>
      <c r="AP9" s="30"/>
      <c r="AQ9" s="30"/>
      <c r="AR9" s="30"/>
      <c r="AS9" s="30"/>
      <c r="AT9" s="30"/>
      <c r="AU9" s="30"/>
      <c r="AV9" s="30"/>
      <c r="AW9" s="15" t="s">
        <v>775</v>
      </c>
    </row>
    <row r="10" spans="1:49" s="33" customFormat="1" ht="409.5" x14ac:dyDescent="0.25">
      <c r="A10" s="15">
        <v>9</v>
      </c>
      <c r="B10" s="15">
        <v>180</v>
      </c>
      <c r="C10" s="32">
        <v>45217.091481481482</v>
      </c>
      <c r="D10" s="15" t="s">
        <v>646</v>
      </c>
      <c r="E10" s="15" t="s">
        <v>776</v>
      </c>
      <c r="F10" s="15" t="str">
        <f t="shared" si="0"/>
        <v>André Luiz Oliveira De Francisco</v>
      </c>
      <c r="G10" s="15" t="s">
        <v>295</v>
      </c>
      <c r="H10" s="15" t="s">
        <v>189</v>
      </c>
      <c r="I10" s="15" t="s">
        <v>777</v>
      </c>
      <c r="J10" s="15" t="s">
        <v>778</v>
      </c>
      <c r="K10" s="15" t="s">
        <v>779</v>
      </c>
      <c r="L10" s="15" t="s">
        <v>780</v>
      </c>
      <c r="M10" s="15" t="s">
        <v>781</v>
      </c>
      <c r="N10" s="15" t="s">
        <v>782</v>
      </c>
      <c r="O10" s="15" t="s">
        <v>783</v>
      </c>
      <c r="P10" s="15" t="s">
        <v>784</v>
      </c>
      <c r="Q10" s="15" t="s">
        <v>785</v>
      </c>
      <c r="R10" s="30"/>
      <c r="S10" s="15" t="s">
        <v>786</v>
      </c>
      <c r="T10" s="15" t="s">
        <v>787</v>
      </c>
      <c r="U10" s="15" t="s">
        <v>788</v>
      </c>
      <c r="V10" s="15" t="s">
        <v>789</v>
      </c>
      <c r="W10" s="15" t="s">
        <v>790</v>
      </c>
      <c r="X10" s="15" t="s">
        <v>791</v>
      </c>
      <c r="Y10" s="15" t="s">
        <v>792</v>
      </c>
      <c r="Z10" s="15" t="s">
        <v>793</v>
      </c>
      <c r="AA10" s="30"/>
      <c r="AB10" s="30"/>
      <c r="AC10" s="15" t="s">
        <v>794</v>
      </c>
      <c r="AD10" s="30"/>
      <c r="AE10" s="15" t="s">
        <v>795</v>
      </c>
      <c r="AF10" s="15" t="s">
        <v>711</v>
      </c>
      <c r="AG10" s="30"/>
      <c r="AH10" s="30"/>
      <c r="AI10" s="15" t="s">
        <v>796</v>
      </c>
      <c r="AJ10" s="30"/>
      <c r="AK10" s="30"/>
      <c r="AL10" s="15" t="s">
        <v>797</v>
      </c>
      <c r="AM10" s="30"/>
      <c r="AN10" s="30"/>
      <c r="AO10" s="15" t="s">
        <v>798</v>
      </c>
      <c r="AP10" s="30"/>
      <c r="AQ10" s="30"/>
      <c r="AR10" s="15" t="s">
        <v>715</v>
      </c>
      <c r="AS10" s="30"/>
      <c r="AT10" s="15" t="s">
        <v>799</v>
      </c>
      <c r="AU10" s="15" t="s">
        <v>716</v>
      </c>
      <c r="AV10" s="30"/>
      <c r="AW10" s="15" t="s">
        <v>800</v>
      </c>
    </row>
    <row r="11" spans="1:49" s="33" customFormat="1" ht="255" x14ac:dyDescent="0.25">
      <c r="A11" s="15">
        <v>10</v>
      </c>
      <c r="B11" s="15">
        <v>181</v>
      </c>
      <c r="C11" s="32">
        <v>45217.557638888888</v>
      </c>
      <c r="D11" s="15" t="s">
        <v>646</v>
      </c>
      <c r="E11" s="15" t="s">
        <v>801</v>
      </c>
      <c r="F11" s="15" t="str">
        <f t="shared" si="0"/>
        <v>William Coelho De Araujo Fagundes</v>
      </c>
      <c r="G11" s="15" t="s">
        <v>299</v>
      </c>
      <c r="H11" s="15" t="s">
        <v>190</v>
      </c>
      <c r="I11" s="15" t="s">
        <v>802</v>
      </c>
      <c r="J11" s="15" t="s">
        <v>803</v>
      </c>
      <c r="K11" s="15" t="s">
        <v>804</v>
      </c>
      <c r="L11" s="15" t="s">
        <v>805</v>
      </c>
      <c r="M11" s="30"/>
      <c r="N11" s="15" t="s">
        <v>806</v>
      </c>
      <c r="O11" s="15" t="s">
        <v>807</v>
      </c>
      <c r="P11" s="15" t="s">
        <v>808</v>
      </c>
      <c r="Q11" s="15" t="s">
        <v>108</v>
      </c>
      <c r="R11" s="30"/>
      <c r="S11" s="30"/>
      <c r="T11" s="15" t="s">
        <v>809</v>
      </c>
      <c r="U11" s="30"/>
      <c r="V11" s="30"/>
      <c r="W11" s="15" t="s">
        <v>59</v>
      </c>
      <c r="X11" s="30"/>
      <c r="Y11" s="30"/>
      <c r="Z11" s="15" t="s">
        <v>810</v>
      </c>
      <c r="AA11" s="30"/>
      <c r="AB11" s="30"/>
      <c r="AC11" s="15" t="s">
        <v>811</v>
      </c>
      <c r="AD11" s="30"/>
      <c r="AE11" s="30"/>
      <c r="AF11" s="15" t="s">
        <v>812</v>
      </c>
      <c r="AG11" s="30"/>
      <c r="AH11" s="30"/>
      <c r="AI11" s="15" t="s">
        <v>813</v>
      </c>
      <c r="AJ11" s="30"/>
      <c r="AK11" s="30"/>
      <c r="AL11" s="15" t="s">
        <v>814</v>
      </c>
      <c r="AM11" s="30"/>
      <c r="AN11" s="30"/>
      <c r="AO11" s="15" t="s">
        <v>815</v>
      </c>
      <c r="AP11" s="30"/>
      <c r="AQ11" s="30"/>
      <c r="AR11" s="15" t="s">
        <v>816</v>
      </c>
      <c r="AS11" s="30"/>
      <c r="AT11" s="30"/>
      <c r="AU11" s="15" t="s">
        <v>716</v>
      </c>
      <c r="AV11" s="15" t="s">
        <v>817</v>
      </c>
      <c r="AW11" s="15" t="s">
        <v>818</v>
      </c>
    </row>
    <row r="12" spans="1:49" s="33" customFormat="1" ht="409.5" x14ac:dyDescent="0.25">
      <c r="A12" s="15">
        <v>13</v>
      </c>
      <c r="B12" s="15">
        <v>184</v>
      </c>
      <c r="C12" s="32">
        <v>45217.623738425929</v>
      </c>
      <c r="D12" s="15" t="s">
        <v>646</v>
      </c>
      <c r="E12" s="15" t="s">
        <v>819</v>
      </c>
      <c r="F12" s="15" t="str">
        <f t="shared" si="0"/>
        <v>Silvane Maltaca</v>
      </c>
      <c r="G12" s="15" t="s">
        <v>300</v>
      </c>
      <c r="H12" s="15" t="s">
        <v>182</v>
      </c>
      <c r="I12" s="15" t="s">
        <v>648</v>
      </c>
      <c r="J12" s="15" t="s">
        <v>820</v>
      </c>
      <c r="K12" s="15" t="s">
        <v>821</v>
      </c>
      <c r="L12" s="15" t="s">
        <v>822</v>
      </c>
      <c r="M12" s="30"/>
      <c r="N12" s="15" t="s">
        <v>823</v>
      </c>
      <c r="O12" s="30"/>
      <c r="P12" s="30"/>
      <c r="Q12" s="15" t="s">
        <v>824</v>
      </c>
      <c r="R12" s="30"/>
      <c r="S12" s="30"/>
      <c r="T12" s="15" t="s">
        <v>825</v>
      </c>
      <c r="U12" s="30"/>
      <c r="V12" s="30"/>
      <c r="W12" s="15" t="s">
        <v>826</v>
      </c>
      <c r="X12" s="30"/>
      <c r="Y12" s="15" t="s">
        <v>827</v>
      </c>
      <c r="Z12" s="15" t="s">
        <v>828</v>
      </c>
      <c r="AA12" s="15" t="s">
        <v>829</v>
      </c>
      <c r="AB12" s="30"/>
      <c r="AC12" s="15" t="s">
        <v>830</v>
      </c>
      <c r="AD12" s="30"/>
      <c r="AE12" s="30"/>
      <c r="AF12" s="15" t="s">
        <v>831</v>
      </c>
      <c r="AG12" s="30"/>
      <c r="AH12" s="30"/>
      <c r="AI12" s="15" t="s">
        <v>832</v>
      </c>
      <c r="AJ12" s="30"/>
      <c r="AK12" s="30"/>
      <c r="AL12" s="15" t="s">
        <v>833</v>
      </c>
      <c r="AM12" s="30"/>
      <c r="AN12" s="30"/>
      <c r="AO12" s="15" t="s">
        <v>834</v>
      </c>
      <c r="AP12" s="30"/>
      <c r="AQ12" s="30"/>
      <c r="AR12" s="15" t="s">
        <v>835</v>
      </c>
      <c r="AS12" s="30"/>
      <c r="AT12" s="30"/>
      <c r="AU12" s="15" t="s">
        <v>27</v>
      </c>
      <c r="AV12" s="30"/>
      <c r="AW12" s="15" t="s">
        <v>836</v>
      </c>
    </row>
    <row r="13" spans="1:49" s="33" customFormat="1" ht="344.25" x14ac:dyDescent="0.25">
      <c r="A13" s="15">
        <v>15</v>
      </c>
      <c r="B13" s="15">
        <v>186</v>
      </c>
      <c r="C13" s="32">
        <v>45217.876377314817</v>
      </c>
      <c r="D13" s="15" t="s">
        <v>646</v>
      </c>
      <c r="E13" s="15" t="s">
        <v>837</v>
      </c>
      <c r="F13" s="15" t="str">
        <f t="shared" si="0"/>
        <v>Dirceu Pauka Junior</v>
      </c>
      <c r="G13" s="15" t="s">
        <v>301</v>
      </c>
      <c r="H13" s="15" t="s">
        <v>182</v>
      </c>
      <c r="I13" s="30"/>
      <c r="J13" s="15" t="s">
        <v>838</v>
      </c>
      <c r="K13" s="15" t="s">
        <v>839</v>
      </c>
      <c r="L13" s="15" t="s">
        <v>840</v>
      </c>
      <c r="M13" s="15" t="s">
        <v>841</v>
      </c>
      <c r="N13" s="15" t="s">
        <v>842</v>
      </c>
      <c r="O13" s="30"/>
      <c r="P13" s="15" t="s">
        <v>843</v>
      </c>
      <c r="Q13" s="15" t="s">
        <v>844</v>
      </c>
      <c r="R13" s="30"/>
      <c r="S13" s="30"/>
      <c r="T13" s="15" t="s">
        <v>845</v>
      </c>
      <c r="U13" s="30"/>
      <c r="V13" s="30"/>
      <c r="W13" s="15" t="s">
        <v>846</v>
      </c>
      <c r="X13" s="30"/>
      <c r="Y13" s="15" t="s">
        <v>847</v>
      </c>
      <c r="Z13" s="15" t="s">
        <v>848</v>
      </c>
      <c r="AA13" s="30"/>
      <c r="AB13" s="30"/>
      <c r="AC13" s="15" t="s">
        <v>849</v>
      </c>
      <c r="AD13" s="30"/>
      <c r="AE13" s="30"/>
      <c r="AF13" s="15" t="s">
        <v>850</v>
      </c>
      <c r="AG13" s="30"/>
      <c r="AH13" s="30"/>
      <c r="AI13" s="15" t="s">
        <v>851</v>
      </c>
      <c r="AJ13" s="30"/>
      <c r="AK13" s="30"/>
      <c r="AL13" s="15" t="s">
        <v>852</v>
      </c>
      <c r="AM13" s="30"/>
      <c r="AN13" s="30"/>
      <c r="AO13" s="15" t="s">
        <v>853</v>
      </c>
      <c r="AP13" s="30"/>
      <c r="AQ13" s="15" t="s">
        <v>854</v>
      </c>
      <c r="AR13" s="15" t="s">
        <v>855</v>
      </c>
      <c r="AS13" s="30"/>
      <c r="AT13" s="30"/>
      <c r="AU13" s="15" t="s">
        <v>856</v>
      </c>
      <c r="AV13" s="30"/>
      <c r="AW13" s="15" t="s">
        <v>857</v>
      </c>
    </row>
    <row r="14" spans="1:49" s="33" customFormat="1" ht="331.5" x14ac:dyDescent="0.25">
      <c r="A14" s="15">
        <v>12</v>
      </c>
      <c r="B14" s="15">
        <v>183</v>
      </c>
      <c r="C14" s="32">
        <v>45217.61818287037</v>
      </c>
      <c r="D14" s="15" t="s">
        <v>646</v>
      </c>
      <c r="E14" s="15" t="s">
        <v>858</v>
      </c>
      <c r="F14" s="15" t="str">
        <f t="shared" si="0"/>
        <v>David José De Andrade Silva</v>
      </c>
      <c r="G14" s="15" t="s">
        <v>304</v>
      </c>
      <c r="H14" s="15" t="s">
        <v>191</v>
      </c>
      <c r="I14" s="15" t="s">
        <v>29</v>
      </c>
      <c r="J14" s="15" t="s">
        <v>859</v>
      </c>
      <c r="K14" s="15" t="s">
        <v>860</v>
      </c>
      <c r="L14" s="15" t="s">
        <v>861</v>
      </c>
      <c r="M14" s="15" t="s">
        <v>862</v>
      </c>
      <c r="N14" s="15" t="s">
        <v>863</v>
      </c>
      <c r="O14" s="30"/>
      <c r="P14" s="30"/>
      <c r="Q14" s="15" t="s">
        <v>864</v>
      </c>
      <c r="R14" s="30"/>
      <c r="S14" s="30"/>
      <c r="T14" s="15" t="s">
        <v>865</v>
      </c>
      <c r="U14" s="30"/>
      <c r="V14" s="30"/>
      <c r="W14" s="15" t="s">
        <v>729</v>
      </c>
      <c r="X14" s="30"/>
      <c r="Y14" s="30"/>
      <c r="Z14" s="15" t="s">
        <v>866</v>
      </c>
      <c r="AA14" s="30"/>
      <c r="AB14" s="30"/>
      <c r="AC14" s="15" t="s">
        <v>867</v>
      </c>
      <c r="AD14" s="30"/>
      <c r="AE14" s="30"/>
      <c r="AF14" s="15" t="s">
        <v>868</v>
      </c>
      <c r="AG14" s="30"/>
      <c r="AH14" s="30"/>
      <c r="AI14" s="15" t="s">
        <v>869</v>
      </c>
      <c r="AJ14" s="30"/>
      <c r="AK14" s="30"/>
      <c r="AL14" s="15" t="s">
        <v>870</v>
      </c>
      <c r="AM14" s="30"/>
      <c r="AN14" s="30"/>
      <c r="AO14" s="15" t="s">
        <v>871</v>
      </c>
      <c r="AP14" s="30"/>
      <c r="AQ14" s="30"/>
      <c r="AR14" s="15" t="s">
        <v>872</v>
      </c>
      <c r="AS14" s="30"/>
      <c r="AT14" s="30"/>
      <c r="AU14" s="15" t="s">
        <v>716</v>
      </c>
      <c r="AV14" s="30"/>
      <c r="AW14" s="15" t="s">
        <v>873</v>
      </c>
    </row>
    <row r="15" spans="1:49" s="33" customFormat="1" ht="38.25" x14ac:dyDescent="0.25">
      <c r="A15" s="15">
        <v>11</v>
      </c>
      <c r="B15" s="15">
        <v>182</v>
      </c>
      <c r="C15" s="32">
        <v>45217.606620370374</v>
      </c>
      <c r="D15" s="15" t="s">
        <v>646</v>
      </c>
      <c r="E15" s="15" t="s">
        <v>874</v>
      </c>
      <c r="F15" s="15" t="str">
        <f t="shared" si="0"/>
        <v>Sandro Marcio Leite Moreira Da Silva</v>
      </c>
      <c r="G15" s="15" t="s">
        <v>307</v>
      </c>
      <c r="H15" s="15" t="s">
        <v>182</v>
      </c>
      <c r="I15" s="15" t="s">
        <v>875</v>
      </c>
      <c r="J15" s="15" t="s">
        <v>876</v>
      </c>
      <c r="K15" s="15" t="s">
        <v>877</v>
      </c>
      <c r="L15" s="15" t="s">
        <v>878</v>
      </c>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15" t="s">
        <v>879</v>
      </c>
    </row>
    <row r="16" spans="1:49" s="33" customFormat="1" ht="293.25" x14ac:dyDescent="0.25">
      <c r="A16" s="15">
        <v>14</v>
      </c>
      <c r="B16" s="15">
        <v>185</v>
      </c>
      <c r="C16" s="32">
        <v>45217.672881944447</v>
      </c>
      <c r="D16" s="15" t="s">
        <v>646</v>
      </c>
      <c r="E16" s="15" t="s">
        <v>880</v>
      </c>
      <c r="F16" s="15" t="str">
        <f t="shared" si="0"/>
        <v>Rubia Martoni</v>
      </c>
      <c r="G16" s="15" t="s">
        <v>309</v>
      </c>
      <c r="H16" s="15" t="s">
        <v>191</v>
      </c>
      <c r="I16" s="15" t="s">
        <v>719</v>
      </c>
      <c r="J16" s="15" t="s">
        <v>881</v>
      </c>
      <c r="K16" s="15" t="s">
        <v>882</v>
      </c>
      <c r="L16" s="15" t="s">
        <v>883</v>
      </c>
      <c r="M16" s="15" t="s">
        <v>884</v>
      </c>
      <c r="N16" s="15" t="s">
        <v>885</v>
      </c>
      <c r="O16" s="15" t="s">
        <v>886</v>
      </c>
      <c r="P16" s="15" t="s">
        <v>887</v>
      </c>
      <c r="Q16" s="15" t="s">
        <v>888</v>
      </c>
      <c r="R16" s="15" t="s">
        <v>889</v>
      </c>
      <c r="S16" s="15" t="s">
        <v>890</v>
      </c>
      <c r="T16" s="15" t="s">
        <v>891</v>
      </c>
      <c r="U16" s="15" t="s">
        <v>892</v>
      </c>
      <c r="V16" s="15" t="s">
        <v>893</v>
      </c>
      <c r="W16" s="15" t="s">
        <v>790</v>
      </c>
      <c r="X16" s="15" t="s">
        <v>894</v>
      </c>
      <c r="Y16" s="15" t="s">
        <v>895</v>
      </c>
      <c r="Z16" s="15" t="s">
        <v>896</v>
      </c>
      <c r="AA16" s="15" t="s">
        <v>897</v>
      </c>
      <c r="AB16" s="15" t="s">
        <v>898</v>
      </c>
      <c r="AC16" s="15" t="s">
        <v>899</v>
      </c>
      <c r="AD16" s="15" t="s">
        <v>900</v>
      </c>
      <c r="AE16" s="15" t="s">
        <v>901</v>
      </c>
      <c r="AF16" s="15" t="s">
        <v>902</v>
      </c>
      <c r="AG16" s="15" t="s">
        <v>903</v>
      </c>
      <c r="AH16" s="15" t="s">
        <v>904</v>
      </c>
      <c r="AI16" s="15" t="s">
        <v>905</v>
      </c>
      <c r="AJ16" s="15" t="s">
        <v>906</v>
      </c>
      <c r="AK16" s="15" t="s">
        <v>907</v>
      </c>
      <c r="AL16" s="15" t="s">
        <v>908</v>
      </c>
      <c r="AM16" s="15" t="s">
        <v>909</v>
      </c>
      <c r="AN16" s="15" t="s">
        <v>910</v>
      </c>
      <c r="AO16" s="15" t="s">
        <v>911</v>
      </c>
      <c r="AP16" s="15" t="s">
        <v>912</v>
      </c>
      <c r="AQ16" s="15" t="s">
        <v>913</v>
      </c>
      <c r="AR16" s="15" t="s">
        <v>914</v>
      </c>
      <c r="AS16" s="15" t="s">
        <v>915</v>
      </c>
      <c r="AT16" s="15" t="s">
        <v>916</v>
      </c>
      <c r="AU16" s="15" t="s">
        <v>716</v>
      </c>
      <c r="AV16" s="15" t="s">
        <v>917</v>
      </c>
      <c r="AW16" s="15" t="s">
        <v>918</v>
      </c>
    </row>
    <row r="17" spans="1:49" s="33" customFormat="1" ht="318.75" x14ac:dyDescent="0.25">
      <c r="A17" s="15">
        <v>16</v>
      </c>
      <c r="B17" s="15">
        <v>187</v>
      </c>
      <c r="C17" s="32">
        <v>45219.487372685187</v>
      </c>
      <c r="D17" s="15" t="s">
        <v>646</v>
      </c>
      <c r="E17" s="15" t="s">
        <v>919</v>
      </c>
      <c r="F17" s="15" t="str">
        <f t="shared" si="0"/>
        <v>Gilmara De Fatima Bren</v>
      </c>
      <c r="G17" s="15" t="s">
        <v>313</v>
      </c>
      <c r="H17" s="15" t="s">
        <v>192</v>
      </c>
      <c r="I17" s="15" t="s">
        <v>55</v>
      </c>
      <c r="J17" s="15" t="s">
        <v>920</v>
      </c>
      <c r="K17" s="15" t="s">
        <v>921</v>
      </c>
      <c r="L17" s="15" t="s">
        <v>922</v>
      </c>
      <c r="M17" s="15" t="s">
        <v>923</v>
      </c>
      <c r="N17" s="15" t="s">
        <v>924</v>
      </c>
      <c r="O17" s="15" t="s">
        <v>925</v>
      </c>
      <c r="P17" s="30"/>
      <c r="Q17" s="15" t="s">
        <v>926</v>
      </c>
      <c r="R17" s="30"/>
      <c r="S17" s="30"/>
      <c r="T17" s="15" t="s">
        <v>927</v>
      </c>
      <c r="U17" s="30"/>
      <c r="V17" s="30"/>
      <c r="W17" s="15" t="s">
        <v>790</v>
      </c>
      <c r="X17" s="30"/>
      <c r="Y17" s="30"/>
      <c r="Z17" s="15" t="s">
        <v>928</v>
      </c>
      <c r="AA17" s="15" t="s">
        <v>929</v>
      </c>
      <c r="AB17" s="30"/>
      <c r="AC17" s="15" t="s">
        <v>930</v>
      </c>
      <c r="AD17" s="30"/>
      <c r="AE17" s="30"/>
      <c r="AF17" s="15" t="s">
        <v>931</v>
      </c>
      <c r="AG17" s="30"/>
      <c r="AH17" s="30"/>
      <c r="AI17" s="15" t="s">
        <v>932</v>
      </c>
      <c r="AJ17" s="30"/>
      <c r="AK17" s="30"/>
      <c r="AL17" s="15" t="s">
        <v>933</v>
      </c>
      <c r="AM17" s="30"/>
      <c r="AN17" s="30"/>
      <c r="AO17" s="15" t="s">
        <v>934</v>
      </c>
      <c r="AP17" s="30"/>
      <c r="AQ17" s="30"/>
      <c r="AR17" s="15" t="s">
        <v>935</v>
      </c>
      <c r="AS17" s="30"/>
      <c r="AT17" s="30"/>
      <c r="AU17" s="15" t="s">
        <v>716</v>
      </c>
      <c r="AV17" s="15" t="s">
        <v>936</v>
      </c>
      <c r="AW17" s="15" t="s">
        <v>937</v>
      </c>
    </row>
    <row r="18" spans="1:49" s="33" customFormat="1" ht="267.75" x14ac:dyDescent="0.25">
      <c r="A18" s="15">
        <v>17</v>
      </c>
      <c r="B18" s="15">
        <v>188</v>
      </c>
      <c r="C18" s="32">
        <v>45219.715763888889</v>
      </c>
      <c r="D18" s="15" t="s">
        <v>646</v>
      </c>
      <c r="E18" s="15" t="s">
        <v>938</v>
      </c>
      <c r="F18" s="15" t="str">
        <f t="shared" si="0"/>
        <v>Renato Tratch</v>
      </c>
      <c r="G18" s="15" t="s">
        <v>316</v>
      </c>
      <c r="H18" s="15" t="s">
        <v>192</v>
      </c>
      <c r="I18" s="15" t="s">
        <v>648</v>
      </c>
      <c r="J18" s="15" t="s">
        <v>939</v>
      </c>
      <c r="K18" s="15" t="s">
        <v>940</v>
      </c>
      <c r="L18" s="15" t="s">
        <v>941</v>
      </c>
      <c r="M18" s="15" t="s">
        <v>942</v>
      </c>
      <c r="N18" s="15" t="s">
        <v>943</v>
      </c>
      <c r="O18" s="30"/>
      <c r="P18" s="15" t="s">
        <v>944</v>
      </c>
      <c r="Q18" s="15" t="s">
        <v>945</v>
      </c>
      <c r="R18" s="30"/>
      <c r="S18" s="15" t="s">
        <v>946</v>
      </c>
      <c r="T18" s="15" t="s">
        <v>947</v>
      </c>
      <c r="U18" s="30"/>
      <c r="V18" s="30"/>
      <c r="W18" s="15" t="s">
        <v>948</v>
      </c>
      <c r="X18" s="30"/>
      <c r="Y18" s="30"/>
      <c r="Z18" s="15" t="s">
        <v>949</v>
      </c>
      <c r="AA18" s="30"/>
      <c r="AB18" s="30"/>
      <c r="AC18" s="15" t="s">
        <v>950</v>
      </c>
      <c r="AD18" s="30"/>
      <c r="AE18" s="30"/>
      <c r="AF18" s="15" t="s">
        <v>951</v>
      </c>
      <c r="AG18" s="30"/>
      <c r="AH18" s="30"/>
      <c r="AI18" s="15" t="s">
        <v>952</v>
      </c>
      <c r="AJ18" s="30"/>
      <c r="AK18" s="30"/>
      <c r="AL18" s="15" t="s">
        <v>953</v>
      </c>
      <c r="AM18" s="30"/>
      <c r="AN18" s="30"/>
      <c r="AO18" s="15" t="s">
        <v>954</v>
      </c>
      <c r="AP18" s="30"/>
      <c r="AQ18" s="30"/>
      <c r="AR18" s="15" t="s">
        <v>955</v>
      </c>
      <c r="AS18" s="30"/>
      <c r="AT18" s="30"/>
      <c r="AU18" s="15" t="s">
        <v>27</v>
      </c>
      <c r="AV18" s="30"/>
      <c r="AW18" s="30"/>
    </row>
    <row r="19" spans="1:49" s="33" customFormat="1" ht="280.5" x14ac:dyDescent="0.25">
      <c r="A19" s="15">
        <v>18</v>
      </c>
      <c r="B19" s="15">
        <v>189</v>
      </c>
      <c r="C19" s="32">
        <v>45221.370648148149</v>
      </c>
      <c r="D19" s="15" t="s">
        <v>646</v>
      </c>
      <c r="E19" s="15" t="s">
        <v>956</v>
      </c>
      <c r="F19" s="15" t="str">
        <f t="shared" si="0"/>
        <v>Sheille Soares De Freitas</v>
      </c>
      <c r="G19" s="15" t="s">
        <v>322</v>
      </c>
      <c r="H19" s="15" t="s">
        <v>193</v>
      </c>
      <c r="I19" s="15" t="s">
        <v>957</v>
      </c>
      <c r="J19" s="15" t="s">
        <v>958</v>
      </c>
      <c r="K19" s="15" t="s">
        <v>959</v>
      </c>
      <c r="L19" s="15" t="s">
        <v>960</v>
      </c>
      <c r="M19" s="15" t="s">
        <v>961</v>
      </c>
      <c r="N19" s="15" t="s">
        <v>962</v>
      </c>
      <c r="O19" s="15" t="s">
        <v>963</v>
      </c>
      <c r="P19" s="15" t="s">
        <v>964</v>
      </c>
      <c r="Q19" s="15" t="s">
        <v>965</v>
      </c>
      <c r="R19" s="15" t="s">
        <v>966</v>
      </c>
      <c r="S19" s="15" t="s">
        <v>967</v>
      </c>
      <c r="T19" s="15" t="s">
        <v>968</v>
      </c>
      <c r="U19" s="15" t="s">
        <v>969</v>
      </c>
      <c r="V19" s="15" t="s">
        <v>970</v>
      </c>
      <c r="W19" s="15" t="s">
        <v>971</v>
      </c>
      <c r="X19" s="15" t="s">
        <v>972</v>
      </c>
      <c r="Y19" s="15" t="s">
        <v>973</v>
      </c>
      <c r="Z19" s="15" t="s">
        <v>974</v>
      </c>
      <c r="AA19" s="15" t="s">
        <v>975</v>
      </c>
      <c r="AB19" s="15" t="s">
        <v>976</v>
      </c>
      <c r="AC19" s="15" t="s">
        <v>977</v>
      </c>
      <c r="AD19" s="15" t="s">
        <v>978</v>
      </c>
      <c r="AE19" s="15" t="s">
        <v>979</v>
      </c>
      <c r="AF19" s="15" t="s">
        <v>980</v>
      </c>
      <c r="AG19" s="15" t="s">
        <v>981</v>
      </c>
      <c r="AH19" s="15" t="s">
        <v>982</v>
      </c>
      <c r="AI19" s="15" t="s">
        <v>983</v>
      </c>
      <c r="AJ19" s="15" t="s">
        <v>984</v>
      </c>
      <c r="AK19" s="15" t="s">
        <v>985</v>
      </c>
      <c r="AL19" s="15" t="s">
        <v>986</v>
      </c>
      <c r="AM19" s="15" t="s">
        <v>987</v>
      </c>
      <c r="AN19" s="15" t="s">
        <v>988</v>
      </c>
      <c r="AO19" s="15" t="s">
        <v>989</v>
      </c>
      <c r="AP19" s="15" t="s">
        <v>990</v>
      </c>
      <c r="AQ19" s="30"/>
      <c r="AR19" s="15" t="s">
        <v>991</v>
      </c>
      <c r="AS19" s="30"/>
      <c r="AT19" s="15" t="s">
        <v>992</v>
      </c>
      <c r="AU19" s="15" t="s">
        <v>716</v>
      </c>
      <c r="AV19" s="15" t="s">
        <v>993</v>
      </c>
      <c r="AW19" s="15" t="s">
        <v>994</v>
      </c>
    </row>
    <row r="20" spans="1:49" s="33" customFormat="1" ht="267.75" x14ac:dyDescent="0.25">
      <c r="A20" s="15">
        <v>19</v>
      </c>
      <c r="B20" s="15">
        <v>190</v>
      </c>
      <c r="C20" s="32">
        <v>45221.685659722221</v>
      </c>
      <c r="D20" s="15" t="s">
        <v>646</v>
      </c>
      <c r="E20" s="15" t="s">
        <v>995</v>
      </c>
      <c r="F20" s="15" t="str">
        <f t="shared" si="0"/>
        <v>Simone Sartori Jabur</v>
      </c>
      <c r="G20" s="15" t="s">
        <v>324</v>
      </c>
      <c r="H20" s="15" t="s">
        <v>194</v>
      </c>
      <c r="I20" s="15" t="s">
        <v>648</v>
      </c>
      <c r="J20" s="15" t="s">
        <v>996</v>
      </c>
      <c r="K20" s="15" t="s">
        <v>997</v>
      </c>
      <c r="L20" s="15" t="s">
        <v>998</v>
      </c>
      <c r="M20" s="30"/>
      <c r="N20" s="15" t="s">
        <v>999</v>
      </c>
      <c r="O20" s="30"/>
      <c r="P20" s="30"/>
      <c r="Q20" s="15" t="s">
        <v>1000</v>
      </c>
      <c r="R20" s="30"/>
      <c r="S20" s="30"/>
      <c r="T20" s="15" t="s">
        <v>1001</v>
      </c>
      <c r="U20" s="30"/>
      <c r="V20" s="30"/>
      <c r="W20" s="15" t="s">
        <v>971</v>
      </c>
      <c r="X20" s="30"/>
      <c r="Y20" s="30"/>
      <c r="Z20" s="15" t="s">
        <v>1002</v>
      </c>
      <c r="AA20" s="30"/>
      <c r="AB20" s="30"/>
      <c r="AC20" s="15" t="s">
        <v>1003</v>
      </c>
      <c r="AD20" s="30"/>
      <c r="AE20" s="30"/>
      <c r="AF20" s="15" t="s">
        <v>1004</v>
      </c>
      <c r="AG20" s="30"/>
      <c r="AH20" s="30"/>
      <c r="AI20" s="15" t="s">
        <v>1005</v>
      </c>
      <c r="AJ20" s="30"/>
      <c r="AK20" s="30"/>
      <c r="AL20" s="15" t="s">
        <v>1006</v>
      </c>
      <c r="AM20" s="30"/>
      <c r="AN20" s="30"/>
      <c r="AO20" s="15" t="s">
        <v>1007</v>
      </c>
      <c r="AP20" s="30"/>
      <c r="AQ20" s="30"/>
      <c r="AR20" s="15" t="s">
        <v>1008</v>
      </c>
      <c r="AS20" s="30"/>
      <c r="AT20" s="30"/>
      <c r="AU20" s="15" t="s">
        <v>1009</v>
      </c>
      <c r="AV20" s="30"/>
      <c r="AW20" s="15" t="s">
        <v>1010</v>
      </c>
    </row>
    <row r="21" spans="1:49" s="33" customFormat="1" ht="255" x14ac:dyDescent="0.25">
      <c r="A21" s="15">
        <v>20</v>
      </c>
      <c r="B21" s="15">
        <v>191</v>
      </c>
      <c r="C21" s="32">
        <v>45231.49900462963</v>
      </c>
      <c r="D21" s="15" t="s">
        <v>646</v>
      </c>
      <c r="E21" s="15" t="s">
        <v>1011</v>
      </c>
      <c r="F21" s="15" t="str">
        <f t="shared" si="0"/>
        <v>Rafael Arthur Soares</v>
      </c>
      <c r="G21" s="15" t="s">
        <v>328</v>
      </c>
      <c r="H21" s="15" t="s">
        <v>182</v>
      </c>
      <c r="I21" s="15" t="s">
        <v>690</v>
      </c>
      <c r="J21" s="15" t="s">
        <v>328</v>
      </c>
      <c r="K21" s="15" t="s">
        <v>1012</v>
      </c>
      <c r="L21" s="15" t="s">
        <v>1013</v>
      </c>
      <c r="M21" s="30"/>
      <c r="N21" s="15" t="s">
        <v>1014</v>
      </c>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row>
    <row r="22" spans="1:49" s="33" customFormat="1" ht="369.75" x14ac:dyDescent="0.25">
      <c r="A22" s="15">
        <v>21</v>
      </c>
      <c r="B22" s="15">
        <v>192</v>
      </c>
      <c r="C22" s="32">
        <v>45231.823796296296</v>
      </c>
      <c r="D22" s="15" t="s">
        <v>646</v>
      </c>
      <c r="E22" s="15" t="s">
        <v>1015</v>
      </c>
      <c r="F22" s="15" t="str">
        <f t="shared" si="0"/>
        <v>Graça Maria Simoes Luz</v>
      </c>
      <c r="G22" s="15" t="s">
        <v>330</v>
      </c>
      <c r="H22" s="15" t="s">
        <v>195</v>
      </c>
      <c r="I22" s="15" t="s">
        <v>1016</v>
      </c>
      <c r="J22" s="15" t="s">
        <v>1017</v>
      </c>
      <c r="K22" s="15" t="s">
        <v>1018</v>
      </c>
      <c r="L22" s="15" t="s">
        <v>1019</v>
      </c>
      <c r="M22" s="15" t="s">
        <v>1020</v>
      </c>
      <c r="N22" s="15" t="s">
        <v>1021</v>
      </c>
      <c r="O22" s="30"/>
      <c r="P22" s="30"/>
      <c r="Q22" s="15" t="s">
        <v>1022</v>
      </c>
      <c r="R22" s="30"/>
      <c r="S22" s="30"/>
      <c r="T22" s="15" t="s">
        <v>1023</v>
      </c>
      <c r="U22" s="30"/>
      <c r="V22" s="30"/>
      <c r="W22" s="15" t="s">
        <v>1024</v>
      </c>
      <c r="X22" s="30"/>
      <c r="Y22" s="30"/>
      <c r="Z22" s="15" t="s">
        <v>1025</v>
      </c>
      <c r="AA22" s="30"/>
      <c r="AB22" s="30"/>
      <c r="AC22" s="15" t="s">
        <v>1026</v>
      </c>
      <c r="AD22" s="30"/>
      <c r="AE22" s="30"/>
      <c r="AF22" s="15" t="s">
        <v>1027</v>
      </c>
      <c r="AG22" s="30"/>
      <c r="AH22" s="30"/>
      <c r="AI22" s="15" t="s">
        <v>1028</v>
      </c>
      <c r="AJ22" s="30"/>
      <c r="AK22" s="30"/>
      <c r="AL22" s="15" t="s">
        <v>1029</v>
      </c>
      <c r="AM22" s="30"/>
      <c r="AN22" s="30"/>
      <c r="AO22" s="15" t="s">
        <v>1030</v>
      </c>
      <c r="AP22" s="30"/>
      <c r="AQ22" s="30"/>
      <c r="AR22" s="15" t="s">
        <v>715</v>
      </c>
      <c r="AS22" s="15" t="s">
        <v>1031</v>
      </c>
      <c r="AT22" s="30"/>
      <c r="AU22" s="15" t="s">
        <v>716</v>
      </c>
      <c r="AV22" s="30"/>
      <c r="AW22" s="15" t="s">
        <v>1032</v>
      </c>
    </row>
    <row r="23" spans="1:49" s="33" customFormat="1" ht="89.25" x14ac:dyDescent="0.25">
      <c r="A23" s="15">
        <v>22</v>
      </c>
      <c r="B23" s="15">
        <v>193</v>
      </c>
      <c r="C23" s="32">
        <v>45231.919328703705</v>
      </c>
      <c r="D23" s="15" t="s">
        <v>646</v>
      </c>
      <c r="E23" s="15" t="s">
        <v>1033</v>
      </c>
      <c r="F23" s="15" t="str">
        <f t="shared" si="0"/>
        <v>Célia Maria De Siqueira Rodrigues Da Silva</v>
      </c>
      <c r="G23" s="15" t="s">
        <v>332</v>
      </c>
      <c r="H23" s="15" t="s">
        <v>196</v>
      </c>
      <c r="I23" s="15" t="s">
        <v>719</v>
      </c>
      <c r="J23" s="15" t="s">
        <v>1034</v>
      </c>
      <c r="K23" s="15" t="s">
        <v>1035</v>
      </c>
      <c r="L23" s="15" t="s">
        <v>1036</v>
      </c>
      <c r="M23" s="15" t="s">
        <v>1037</v>
      </c>
      <c r="N23" s="15" t="s">
        <v>79</v>
      </c>
      <c r="O23" s="30"/>
      <c r="P23" s="15" t="s">
        <v>1038</v>
      </c>
      <c r="Q23" s="15" t="s">
        <v>69</v>
      </c>
      <c r="R23" s="30"/>
      <c r="S23" s="15" t="s">
        <v>1039</v>
      </c>
      <c r="T23" s="15" t="s">
        <v>125</v>
      </c>
      <c r="U23" s="30"/>
      <c r="V23" s="15" t="s">
        <v>1040</v>
      </c>
      <c r="W23" s="15" t="s">
        <v>19</v>
      </c>
      <c r="X23" s="30"/>
      <c r="Y23" s="15" t="s">
        <v>1041</v>
      </c>
      <c r="Z23" s="15" t="s">
        <v>1042</v>
      </c>
      <c r="AA23" s="30"/>
      <c r="AB23" s="15" t="s">
        <v>1043</v>
      </c>
      <c r="AC23" s="15" t="s">
        <v>1044</v>
      </c>
      <c r="AD23" s="30"/>
      <c r="AE23" s="15" t="s">
        <v>1045</v>
      </c>
      <c r="AF23" s="15" t="s">
        <v>36</v>
      </c>
      <c r="AG23" s="30"/>
      <c r="AH23" s="15" t="s">
        <v>1046</v>
      </c>
      <c r="AI23" s="15" t="s">
        <v>63</v>
      </c>
      <c r="AJ23" s="30"/>
      <c r="AK23" s="15" t="s">
        <v>1037</v>
      </c>
      <c r="AL23" s="15" t="s">
        <v>38</v>
      </c>
      <c r="AM23" s="30"/>
      <c r="AN23" s="15" t="s">
        <v>1047</v>
      </c>
      <c r="AO23" s="15" t="s">
        <v>65</v>
      </c>
      <c r="AP23" s="30"/>
      <c r="AQ23" s="15" t="s">
        <v>1048</v>
      </c>
      <c r="AR23" s="15" t="s">
        <v>52</v>
      </c>
      <c r="AS23" s="30"/>
      <c r="AT23" s="15" t="s">
        <v>1046</v>
      </c>
      <c r="AU23" s="15" t="s">
        <v>27</v>
      </c>
      <c r="AV23" s="30"/>
      <c r="AW23" s="15" t="s">
        <v>1049</v>
      </c>
    </row>
    <row r="24" spans="1:49" s="33" customFormat="1" ht="76.5" x14ac:dyDescent="0.25">
      <c r="A24" s="15">
        <v>23</v>
      </c>
      <c r="B24" s="15">
        <v>194</v>
      </c>
      <c r="C24" s="32">
        <v>45232.623124999998</v>
      </c>
      <c r="D24" s="15" t="s">
        <v>646</v>
      </c>
      <c r="E24" s="15" t="s">
        <v>1050</v>
      </c>
      <c r="F24" s="15" t="str">
        <f t="shared" si="0"/>
        <v>Ionara Marcondes</v>
      </c>
      <c r="G24" s="15" t="s">
        <v>333</v>
      </c>
      <c r="H24" s="15" t="s">
        <v>197</v>
      </c>
      <c r="I24" s="15" t="s">
        <v>719</v>
      </c>
      <c r="J24" s="15" t="s">
        <v>1051</v>
      </c>
      <c r="K24" s="15" t="s">
        <v>1052</v>
      </c>
      <c r="L24" s="15" t="s">
        <v>1053</v>
      </c>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15" t="s">
        <v>1054</v>
      </c>
    </row>
    <row r="25" spans="1:49" s="33" customFormat="1" ht="165.75" x14ac:dyDescent="0.25">
      <c r="A25" s="15">
        <v>24</v>
      </c>
      <c r="B25" s="15">
        <v>195</v>
      </c>
      <c r="C25" s="32">
        <v>45232.661145833335</v>
      </c>
      <c r="D25" s="15" t="s">
        <v>646</v>
      </c>
      <c r="E25" s="15" t="s">
        <v>1055</v>
      </c>
      <c r="F25" s="15" t="str">
        <f t="shared" si="0"/>
        <v>Silvana Inez Argenta Orlandi</v>
      </c>
      <c r="G25" s="15" t="s">
        <v>335</v>
      </c>
      <c r="H25" s="15" t="s">
        <v>198</v>
      </c>
      <c r="I25" s="15" t="s">
        <v>648</v>
      </c>
      <c r="J25" s="15" t="s">
        <v>1056</v>
      </c>
      <c r="K25" s="15" t="s">
        <v>1057</v>
      </c>
      <c r="L25" s="15" t="s">
        <v>1058</v>
      </c>
      <c r="M25" s="30"/>
      <c r="N25" s="30"/>
      <c r="O25" s="30"/>
      <c r="P25" s="30"/>
      <c r="Q25" s="30"/>
      <c r="R25" s="30"/>
      <c r="S25" s="30"/>
      <c r="T25" s="30"/>
      <c r="U25" s="30"/>
      <c r="V25" s="30"/>
      <c r="W25" s="30"/>
      <c r="X25" s="30"/>
      <c r="Y25" s="15" t="s">
        <v>1059</v>
      </c>
      <c r="Z25" s="15" t="s">
        <v>1060</v>
      </c>
      <c r="AA25" s="15" t="s">
        <v>1061</v>
      </c>
      <c r="AB25" s="30"/>
      <c r="AC25" s="30"/>
      <c r="AD25" s="30"/>
      <c r="AE25" s="30"/>
      <c r="AF25" s="30"/>
      <c r="AG25" s="30"/>
      <c r="AH25" s="30"/>
      <c r="AI25" s="30"/>
      <c r="AJ25" s="30"/>
      <c r="AK25" s="30"/>
      <c r="AL25" s="30"/>
      <c r="AM25" s="30"/>
      <c r="AN25" s="30"/>
      <c r="AO25" s="30"/>
      <c r="AP25" s="30"/>
      <c r="AQ25" s="30"/>
      <c r="AR25" s="30"/>
      <c r="AS25" s="30"/>
      <c r="AT25" s="30"/>
      <c r="AU25" s="30"/>
      <c r="AV25" s="30"/>
      <c r="AW25" s="15" t="s">
        <v>1062</v>
      </c>
    </row>
    <row r="26" spans="1:49" s="33" customFormat="1" ht="127.5" x14ac:dyDescent="0.25">
      <c r="A26" s="15">
        <v>25</v>
      </c>
      <c r="B26" s="15">
        <v>196</v>
      </c>
      <c r="C26" s="32">
        <v>45232.80878472222</v>
      </c>
      <c r="D26" s="15" t="s">
        <v>646</v>
      </c>
      <c r="E26" s="15" t="s">
        <v>1063</v>
      </c>
      <c r="F26" s="15" t="str">
        <f t="shared" si="0"/>
        <v>Monique Trinco</v>
      </c>
      <c r="G26" s="15" t="s">
        <v>337</v>
      </c>
      <c r="H26" s="15" t="s">
        <v>182</v>
      </c>
      <c r="I26" s="15" t="s">
        <v>719</v>
      </c>
      <c r="J26" s="15" t="s">
        <v>1064</v>
      </c>
      <c r="K26" s="15" t="s">
        <v>1065</v>
      </c>
      <c r="L26" s="15" t="s">
        <v>1066</v>
      </c>
      <c r="M26" s="15" t="s">
        <v>1067</v>
      </c>
      <c r="N26" s="15" t="s">
        <v>115</v>
      </c>
      <c r="O26" s="30"/>
      <c r="P26" s="15" t="s">
        <v>1068</v>
      </c>
      <c r="Q26" s="15" t="s">
        <v>1069</v>
      </c>
      <c r="R26" s="30"/>
      <c r="S26" s="15" t="s">
        <v>1070</v>
      </c>
      <c r="T26" s="15" t="s">
        <v>133</v>
      </c>
      <c r="U26" s="15" t="s">
        <v>1071</v>
      </c>
      <c r="V26" s="15" t="s">
        <v>1072</v>
      </c>
      <c r="W26" s="15" t="s">
        <v>59</v>
      </c>
      <c r="X26" s="30"/>
      <c r="Y26" s="15" t="s">
        <v>1073</v>
      </c>
      <c r="Z26" s="15" t="s">
        <v>1074</v>
      </c>
      <c r="AA26" s="30"/>
      <c r="AB26" s="15" t="s">
        <v>1075</v>
      </c>
      <c r="AC26" s="30"/>
      <c r="AD26" s="15" t="s">
        <v>1076</v>
      </c>
      <c r="AE26" s="30"/>
      <c r="AF26" s="15" t="s">
        <v>48</v>
      </c>
      <c r="AG26" s="30"/>
      <c r="AH26" s="15" t="s">
        <v>1077</v>
      </c>
      <c r="AI26" s="15" t="s">
        <v>1078</v>
      </c>
      <c r="AJ26" s="30"/>
      <c r="AK26" s="30"/>
      <c r="AL26" s="15" t="s">
        <v>1079</v>
      </c>
      <c r="AM26" s="30"/>
      <c r="AN26" s="15" t="s">
        <v>1080</v>
      </c>
      <c r="AO26" s="30"/>
      <c r="AP26" s="15" t="s">
        <v>1081</v>
      </c>
      <c r="AQ26" s="15" t="s">
        <v>1082</v>
      </c>
      <c r="AR26" s="15" t="s">
        <v>77</v>
      </c>
      <c r="AS26" s="30"/>
      <c r="AT26" s="30"/>
      <c r="AU26" s="15" t="s">
        <v>27</v>
      </c>
      <c r="AV26" s="30"/>
      <c r="AW26" s="15" t="s">
        <v>1083</v>
      </c>
    </row>
    <row r="27" spans="1:49" s="33" customFormat="1" ht="38.25" x14ac:dyDescent="0.25">
      <c r="A27" s="15">
        <v>26</v>
      </c>
      <c r="B27" s="15">
        <v>197</v>
      </c>
      <c r="C27" s="32">
        <v>45232.850046296298</v>
      </c>
      <c r="D27" s="15" t="s">
        <v>646</v>
      </c>
      <c r="E27" s="15" t="s">
        <v>1084</v>
      </c>
      <c r="F27" s="15" t="str">
        <f t="shared" si="0"/>
        <v>Antonio Domingues Da Silveira</v>
      </c>
      <c r="G27" s="15" t="s">
        <v>338</v>
      </c>
      <c r="H27" s="15" t="s">
        <v>182</v>
      </c>
      <c r="I27" s="15" t="s">
        <v>1085</v>
      </c>
      <c r="J27" s="15" t="s">
        <v>1086</v>
      </c>
      <c r="K27" s="15" t="s">
        <v>1087</v>
      </c>
      <c r="L27" s="15" t="s">
        <v>1088</v>
      </c>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15" t="s">
        <v>1089</v>
      </c>
    </row>
    <row r="28" spans="1:49" s="33" customFormat="1" ht="306" x14ac:dyDescent="0.25">
      <c r="A28" s="15">
        <v>27</v>
      </c>
      <c r="B28" s="15">
        <v>198</v>
      </c>
      <c r="C28" s="32">
        <v>45235.925439814811</v>
      </c>
      <c r="D28" s="15" t="s">
        <v>646</v>
      </c>
      <c r="E28" s="15" t="s">
        <v>1090</v>
      </c>
      <c r="F28" s="15" t="str">
        <f t="shared" si="0"/>
        <v>Victor Donaduzzi</v>
      </c>
      <c r="G28" s="15" t="s">
        <v>339</v>
      </c>
      <c r="H28" s="15" t="s">
        <v>192</v>
      </c>
      <c r="I28" s="15" t="s">
        <v>55</v>
      </c>
      <c r="J28" s="15" t="s">
        <v>766</v>
      </c>
      <c r="K28" s="15" t="s">
        <v>1091</v>
      </c>
      <c r="L28" s="15" t="s">
        <v>1092</v>
      </c>
      <c r="M28" s="30"/>
      <c r="N28" s="15" t="s">
        <v>1093</v>
      </c>
      <c r="O28" s="30"/>
      <c r="P28" s="30"/>
      <c r="Q28" s="15" t="s">
        <v>1094</v>
      </c>
      <c r="R28" s="30"/>
      <c r="S28" s="30"/>
      <c r="T28" s="15" t="s">
        <v>1095</v>
      </c>
      <c r="U28" s="30"/>
      <c r="V28" s="30"/>
      <c r="W28" s="15" t="s">
        <v>1096</v>
      </c>
      <c r="X28" s="30"/>
      <c r="Y28" s="30"/>
      <c r="Z28" s="15" t="s">
        <v>1097</v>
      </c>
      <c r="AA28" s="30"/>
      <c r="AB28" s="30"/>
      <c r="AC28" s="15" t="s">
        <v>1098</v>
      </c>
      <c r="AD28" s="30"/>
      <c r="AE28" s="30"/>
      <c r="AF28" s="15" t="s">
        <v>1099</v>
      </c>
      <c r="AG28" s="30"/>
      <c r="AH28" s="30"/>
      <c r="AI28" s="15" t="s">
        <v>1100</v>
      </c>
      <c r="AJ28" s="30"/>
      <c r="AK28" s="30"/>
      <c r="AL28" s="15" t="s">
        <v>1101</v>
      </c>
      <c r="AM28" s="30"/>
      <c r="AN28" s="30"/>
      <c r="AO28" s="15" t="s">
        <v>1102</v>
      </c>
      <c r="AP28" s="30"/>
      <c r="AQ28" s="30"/>
      <c r="AR28" s="15" t="s">
        <v>1103</v>
      </c>
      <c r="AS28" s="30"/>
      <c r="AT28" s="30"/>
      <c r="AU28" s="15" t="s">
        <v>1104</v>
      </c>
      <c r="AV28" s="30"/>
      <c r="AW28" s="30"/>
    </row>
    <row r="29" spans="1:49" s="33" customFormat="1" ht="293.25" x14ac:dyDescent="0.25">
      <c r="A29" s="15">
        <v>28</v>
      </c>
      <c r="B29" s="15">
        <v>199</v>
      </c>
      <c r="C29" s="32">
        <v>45236.31150462963</v>
      </c>
      <c r="D29" s="15" t="s">
        <v>646</v>
      </c>
      <c r="E29" s="15" t="s">
        <v>1105</v>
      </c>
      <c r="F29" s="15" t="str">
        <f t="shared" si="0"/>
        <v>Richard Dinkchaysen</v>
      </c>
      <c r="G29" s="15" t="s">
        <v>341</v>
      </c>
      <c r="H29" s="15" t="s">
        <v>182</v>
      </c>
      <c r="I29" s="15" t="s">
        <v>1106</v>
      </c>
      <c r="J29" s="15" t="s">
        <v>1107</v>
      </c>
      <c r="K29" s="15" t="s">
        <v>1108</v>
      </c>
      <c r="L29" s="15" t="s">
        <v>1109</v>
      </c>
      <c r="M29" s="30"/>
      <c r="N29" s="15" t="s">
        <v>1110</v>
      </c>
      <c r="O29" s="30"/>
      <c r="P29" s="30"/>
      <c r="Q29" s="15" t="s">
        <v>1111</v>
      </c>
      <c r="R29" s="30"/>
      <c r="S29" s="30"/>
      <c r="T29" s="15" t="s">
        <v>1023</v>
      </c>
      <c r="U29" s="30"/>
      <c r="V29" s="30"/>
      <c r="W29" s="15" t="s">
        <v>1096</v>
      </c>
      <c r="X29" s="30"/>
      <c r="Y29" s="30"/>
      <c r="Z29" s="15" t="s">
        <v>1112</v>
      </c>
      <c r="AA29" s="30"/>
      <c r="AB29" s="30"/>
      <c r="AC29" s="15" t="s">
        <v>1113</v>
      </c>
      <c r="AD29" s="30"/>
      <c r="AE29" s="30"/>
      <c r="AF29" s="15" t="s">
        <v>1114</v>
      </c>
      <c r="AG29" s="30"/>
      <c r="AH29" s="30"/>
      <c r="AI29" s="15" t="s">
        <v>1115</v>
      </c>
      <c r="AJ29" s="30"/>
      <c r="AK29" s="30"/>
      <c r="AL29" s="15" t="s">
        <v>1116</v>
      </c>
      <c r="AM29" s="30"/>
      <c r="AN29" s="30"/>
      <c r="AO29" s="15" t="s">
        <v>1117</v>
      </c>
      <c r="AP29" s="30"/>
      <c r="AQ29" s="30"/>
      <c r="AR29" s="15" t="s">
        <v>762</v>
      </c>
      <c r="AS29" s="30"/>
      <c r="AT29" s="30"/>
      <c r="AU29" s="15" t="s">
        <v>716</v>
      </c>
      <c r="AV29" s="30"/>
      <c r="AW29" s="30"/>
    </row>
    <row r="30" spans="1:49" s="33" customFormat="1" ht="204" x14ac:dyDescent="0.25">
      <c r="A30" s="15">
        <v>29</v>
      </c>
      <c r="B30" s="15">
        <v>200</v>
      </c>
      <c r="C30" s="32">
        <v>45236.35052083333</v>
      </c>
      <c r="D30" s="15" t="s">
        <v>646</v>
      </c>
      <c r="E30" s="15" t="s">
        <v>1118</v>
      </c>
      <c r="F30" s="15" t="str">
        <f t="shared" si="0"/>
        <v>Kleber Megias Milani</v>
      </c>
      <c r="G30" s="15" t="s">
        <v>342</v>
      </c>
      <c r="H30" s="15" t="s">
        <v>182</v>
      </c>
      <c r="I30" s="15" t="s">
        <v>719</v>
      </c>
      <c r="J30" s="15" t="s">
        <v>1119</v>
      </c>
      <c r="K30" s="15" t="s">
        <v>1120</v>
      </c>
      <c r="L30" s="15" t="s">
        <v>1121</v>
      </c>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15" t="s">
        <v>1122</v>
      </c>
    </row>
    <row r="31" spans="1:49" s="33" customFormat="1" ht="306" x14ac:dyDescent="0.25">
      <c r="A31" s="15">
        <v>30</v>
      </c>
      <c r="B31" s="15">
        <v>201</v>
      </c>
      <c r="C31" s="32">
        <v>45236.366782407407</v>
      </c>
      <c r="D31" s="15" t="s">
        <v>646</v>
      </c>
      <c r="E31" s="15" t="s">
        <v>1123</v>
      </c>
      <c r="F31" s="15" t="str">
        <f t="shared" si="0"/>
        <v>Jorge Minor Fernandes Inagaki</v>
      </c>
      <c r="G31" s="15" t="s">
        <v>344</v>
      </c>
      <c r="H31" s="15" t="s">
        <v>182</v>
      </c>
      <c r="I31" s="15" t="s">
        <v>648</v>
      </c>
      <c r="J31" s="15" t="s">
        <v>1124</v>
      </c>
      <c r="K31" s="15" t="s">
        <v>1125</v>
      </c>
      <c r="L31" s="15" t="s">
        <v>1126</v>
      </c>
      <c r="M31" s="30"/>
      <c r="N31" s="15" t="s">
        <v>1127</v>
      </c>
      <c r="O31" s="30"/>
      <c r="P31" s="30"/>
      <c r="Q31" s="15" t="s">
        <v>1128</v>
      </c>
      <c r="R31" s="30"/>
      <c r="S31" s="15" t="s">
        <v>1129</v>
      </c>
      <c r="T31" s="15" t="s">
        <v>1130</v>
      </c>
      <c r="U31" s="30"/>
      <c r="V31" s="30"/>
      <c r="W31" s="15" t="s">
        <v>971</v>
      </c>
      <c r="X31" s="30"/>
      <c r="Y31" s="30"/>
      <c r="Z31" s="15" t="s">
        <v>1131</v>
      </c>
      <c r="AA31" s="30"/>
      <c r="AB31" s="30"/>
      <c r="AC31" s="15" t="s">
        <v>1132</v>
      </c>
      <c r="AD31" s="30"/>
      <c r="AE31" s="30"/>
      <c r="AF31" s="15" t="s">
        <v>1133</v>
      </c>
      <c r="AG31" s="30"/>
      <c r="AH31" s="30"/>
      <c r="AI31" s="15" t="s">
        <v>1134</v>
      </c>
      <c r="AJ31" s="30"/>
      <c r="AK31" s="30"/>
      <c r="AL31" s="15" t="s">
        <v>1079</v>
      </c>
      <c r="AM31" s="30"/>
      <c r="AN31" s="30"/>
      <c r="AO31" s="15" t="s">
        <v>1135</v>
      </c>
      <c r="AP31" s="30"/>
      <c r="AQ31" s="30"/>
      <c r="AR31" s="15" t="s">
        <v>1136</v>
      </c>
      <c r="AS31" s="30"/>
      <c r="AT31" s="30"/>
      <c r="AU31" s="15" t="s">
        <v>1137</v>
      </c>
      <c r="AV31" s="30"/>
      <c r="AW31" s="30"/>
    </row>
    <row r="32" spans="1:49" s="33" customFormat="1" ht="369.75" x14ac:dyDescent="0.25">
      <c r="A32" s="15">
        <v>31</v>
      </c>
      <c r="B32" s="15">
        <v>202</v>
      </c>
      <c r="C32" s="32">
        <v>45236.3749537037</v>
      </c>
      <c r="D32" s="15" t="s">
        <v>646</v>
      </c>
      <c r="E32" s="15" t="s">
        <v>1138</v>
      </c>
      <c r="F32" s="15" t="str">
        <f t="shared" si="0"/>
        <v>Cleusa Moreira Scacchetti</v>
      </c>
      <c r="G32" s="15" t="s">
        <v>345</v>
      </c>
      <c r="H32" s="15" t="s">
        <v>182</v>
      </c>
      <c r="I32" s="30"/>
      <c r="J32" s="15" t="s">
        <v>1139</v>
      </c>
      <c r="K32" s="15" t="s">
        <v>1140</v>
      </c>
      <c r="L32" s="15" t="s">
        <v>1141</v>
      </c>
      <c r="M32" s="15" t="s">
        <v>1142</v>
      </c>
      <c r="N32" s="15" t="s">
        <v>1143</v>
      </c>
      <c r="O32" s="30"/>
      <c r="P32" s="30"/>
      <c r="Q32" s="15" t="s">
        <v>1144</v>
      </c>
      <c r="R32" s="30"/>
      <c r="S32" s="30"/>
      <c r="T32" s="15" t="s">
        <v>1145</v>
      </c>
      <c r="U32" s="30"/>
      <c r="V32" s="30"/>
      <c r="W32" s="15" t="s">
        <v>1146</v>
      </c>
      <c r="X32" s="30"/>
      <c r="Y32" s="30"/>
      <c r="Z32" s="15" t="s">
        <v>1147</v>
      </c>
      <c r="AA32" s="30"/>
      <c r="AB32" s="30"/>
      <c r="AC32" s="15" t="s">
        <v>1148</v>
      </c>
      <c r="AD32" s="30"/>
      <c r="AE32" s="30"/>
      <c r="AF32" s="15" t="s">
        <v>1149</v>
      </c>
      <c r="AG32" s="30"/>
      <c r="AH32" s="30"/>
      <c r="AI32" s="15" t="s">
        <v>1150</v>
      </c>
      <c r="AJ32" s="15" t="s">
        <v>1151</v>
      </c>
      <c r="AK32" s="30"/>
      <c r="AL32" s="15" t="s">
        <v>1152</v>
      </c>
      <c r="AM32" s="30"/>
      <c r="AN32" s="30"/>
      <c r="AO32" s="15" t="s">
        <v>1153</v>
      </c>
      <c r="AP32" s="15" t="s">
        <v>1154</v>
      </c>
      <c r="AQ32" s="30"/>
      <c r="AR32" s="15" t="s">
        <v>1155</v>
      </c>
      <c r="AS32" s="30"/>
      <c r="AT32" s="30"/>
      <c r="AU32" s="15" t="s">
        <v>716</v>
      </c>
      <c r="AV32" s="30"/>
      <c r="AW32" s="15" t="s">
        <v>1156</v>
      </c>
    </row>
    <row r="33" spans="1:49" s="33" customFormat="1" ht="331.5" x14ac:dyDescent="0.25">
      <c r="A33" s="15">
        <v>33</v>
      </c>
      <c r="B33" s="15">
        <v>204</v>
      </c>
      <c r="C33" s="32">
        <v>45236.409467592595</v>
      </c>
      <c r="D33" s="15" t="s">
        <v>646</v>
      </c>
      <c r="E33" s="15" t="s">
        <v>1157</v>
      </c>
      <c r="F33" s="15" t="str">
        <f t="shared" si="0"/>
        <v>Willian Polzl</v>
      </c>
      <c r="G33" s="15" t="s">
        <v>347</v>
      </c>
      <c r="H33" s="15" t="s">
        <v>182</v>
      </c>
      <c r="I33" s="30"/>
      <c r="J33" s="15" t="s">
        <v>1158</v>
      </c>
      <c r="K33" s="15" t="s">
        <v>1159</v>
      </c>
      <c r="L33" s="15" t="s">
        <v>1160</v>
      </c>
      <c r="M33" s="15" t="s">
        <v>1161</v>
      </c>
      <c r="N33" s="15" t="s">
        <v>1162</v>
      </c>
      <c r="O33" s="30"/>
      <c r="P33" s="30"/>
      <c r="Q33" s="30"/>
      <c r="R33" s="30"/>
      <c r="S33" s="15" t="s">
        <v>1163</v>
      </c>
      <c r="T33" s="15" t="s">
        <v>1164</v>
      </c>
      <c r="U33" s="30"/>
      <c r="V33" s="30"/>
      <c r="W33" s="30"/>
      <c r="X33" s="30"/>
      <c r="Y33" s="30"/>
      <c r="Z33" s="30"/>
      <c r="AA33" s="30"/>
      <c r="AB33" s="15" t="s">
        <v>1165</v>
      </c>
      <c r="AC33" s="15" t="s">
        <v>1166</v>
      </c>
      <c r="AD33" s="30"/>
      <c r="AE33" s="30"/>
      <c r="AF33" s="30"/>
      <c r="AG33" s="30"/>
      <c r="AH33" s="30"/>
      <c r="AI33" s="30"/>
      <c r="AJ33" s="30"/>
      <c r="AK33" s="30"/>
      <c r="AL33" s="30"/>
      <c r="AM33" s="30"/>
      <c r="AN33" s="30"/>
      <c r="AO33" s="30"/>
      <c r="AP33" s="30"/>
      <c r="AQ33" s="30"/>
      <c r="AR33" s="30"/>
      <c r="AS33" s="30"/>
      <c r="AT33" s="15" t="s">
        <v>1167</v>
      </c>
      <c r="AU33" s="30"/>
      <c r="AV33" s="30"/>
      <c r="AW33" s="15" t="s">
        <v>1168</v>
      </c>
    </row>
    <row r="34" spans="1:49" s="33" customFormat="1" ht="255" x14ac:dyDescent="0.25">
      <c r="A34" s="15">
        <v>32</v>
      </c>
      <c r="B34" s="15">
        <v>203</v>
      </c>
      <c r="C34" s="32">
        <v>45236.397673611114</v>
      </c>
      <c r="D34" s="15" t="s">
        <v>646</v>
      </c>
      <c r="E34" s="15" t="s">
        <v>1169</v>
      </c>
      <c r="F34" s="15" t="str">
        <f t="shared" si="0"/>
        <v>Suelen Ramos Chagas</v>
      </c>
      <c r="G34" s="15" t="s">
        <v>348</v>
      </c>
      <c r="H34" s="15" t="s">
        <v>199</v>
      </c>
      <c r="I34" s="15" t="s">
        <v>175</v>
      </c>
      <c r="J34" s="15" t="s">
        <v>1170</v>
      </c>
      <c r="K34" s="15" t="s">
        <v>1171</v>
      </c>
      <c r="L34" s="15" t="s">
        <v>1172</v>
      </c>
      <c r="M34" s="15" t="s">
        <v>1173</v>
      </c>
      <c r="N34" s="15" t="s">
        <v>1174</v>
      </c>
      <c r="O34" s="30"/>
      <c r="P34" s="15" t="s">
        <v>1173</v>
      </c>
      <c r="Q34" s="15" t="s">
        <v>1175</v>
      </c>
      <c r="R34" s="30"/>
      <c r="S34" s="15" t="s">
        <v>1173</v>
      </c>
      <c r="T34" s="15" t="s">
        <v>1176</v>
      </c>
      <c r="U34" s="30"/>
      <c r="V34" s="15" t="s">
        <v>1173</v>
      </c>
      <c r="W34" s="15" t="s">
        <v>1177</v>
      </c>
      <c r="X34" s="30"/>
      <c r="Y34" s="15" t="s">
        <v>1173</v>
      </c>
      <c r="Z34" s="15" t="s">
        <v>1178</v>
      </c>
      <c r="AA34" s="30"/>
      <c r="AB34" s="15" t="s">
        <v>1173</v>
      </c>
      <c r="AC34" s="15" t="s">
        <v>1179</v>
      </c>
      <c r="AD34" s="30"/>
      <c r="AE34" s="15" t="s">
        <v>1173</v>
      </c>
      <c r="AF34" s="15" t="s">
        <v>1180</v>
      </c>
      <c r="AG34" s="30"/>
      <c r="AH34" s="15" t="s">
        <v>1173</v>
      </c>
      <c r="AI34" s="15" t="s">
        <v>1181</v>
      </c>
      <c r="AJ34" s="30"/>
      <c r="AK34" s="15" t="s">
        <v>1173</v>
      </c>
      <c r="AL34" s="15" t="s">
        <v>1182</v>
      </c>
      <c r="AM34" s="30"/>
      <c r="AN34" s="15" t="s">
        <v>1173</v>
      </c>
      <c r="AO34" s="15" t="s">
        <v>1183</v>
      </c>
      <c r="AP34" s="30"/>
      <c r="AQ34" s="15" t="s">
        <v>1173</v>
      </c>
      <c r="AR34" s="15" t="s">
        <v>1184</v>
      </c>
      <c r="AS34" s="30"/>
      <c r="AT34" s="15" t="s">
        <v>1173</v>
      </c>
      <c r="AU34" s="15" t="s">
        <v>27</v>
      </c>
      <c r="AV34" s="30"/>
      <c r="AW34" s="15" t="s">
        <v>1185</v>
      </c>
    </row>
    <row r="35" spans="1:49" s="33" customFormat="1" ht="318.75" x14ac:dyDescent="0.25">
      <c r="A35" s="15">
        <v>35</v>
      </c>
      <c r="B35" s="15">
        <v>206</v>
      </c>
      <c r="C35" s="32">
        <v>45236.424502314818</v>
      </c>
      <c r="D35" s="15" t="s">
        <v>646</v>
      </c>
      <c r="E35" s="15" t="s">
        <v>1186</v>
      </c>
      <c r="F35" s="15" t="str">
        <f t="shared" si="0"/>
        <v>Jacqueline Dal Comune Klippel</v>
      </c>
      <c r="G35" s="15" t="s">
        <v>350</v>
      </c>
      <c r="H35" s="15" t="s">
        <v>182</v>
      </c>
      <c r="I35" s="30"/>
      <c r="J35" s="15" t="s">
        <v>1187</v>
      </c>
      <c r="K35" s="15" t="s">
        <v>1188</v>
      </c>
      <c r="L35" s="15" t="s">
        <v>1189</v>
      </c>
      <c r="M35" s="30"/>
      <c r="N35" s="15" t="s">
        <v>1190</v>
      </c>
      <c r="O35" s="30"/>
      <c r="P35" s="30"/>
      <c r="Q35" s="15" t="s">
        <v>1191</v>
      </c>
      <c r="R35" s="30"/>
      <c r="S35" s="30"/>
      <c r="T35" s="15" t="s">
        <v>1192</v>
      </c>
      <c r="U35" s="30"/>
      <c r="V35" s="30"/>
      <c r="W35" s="15" t="s">
        <v>790</v>
      </c>
      <c r="X35" s="30"/>
      <c r="Y35" s="30"/>
      <c r="Z35" s="15" t="s">
        <v>1193</v>
      </c>
      <c r="AA35" s="30"/>
      <c r="AB35" s="30"/>
      <c r="AC35" s="15" t="s">
        <v>1194</v>
      </c>
      <c r="AD35" s="30"/>
      <c r="AE35" s="30"/>
      <c r="AF35" s="15" t="s">
        <v>1195</v>
      </c>
      <c r="AG35" s="30"/>
      <c r="AH35" s="30"/>
      <c r="AI35" s="15" t="s">
        <v>1196</v>
      </c>
      <c r="AJ35" s="30"/>
      <c r="AK35" s="30"/>
      <c r="AL35" s="15" t="s">
        <v>1197</v>
      </c>
      <c r="AM35" s="30"/>
      <c r="AN35" s="30"/>
      <c r="AO35" s="15" t="s">
        <v>1198</v>
      </c>
      <c r="AP35" s="30"/>
      <c r="AQ35" s="30"/>
      <c r="AR35" s="15" t="s">
        <v>914</v>
      </c>
      <c r="AS35" s="30"/>
      <c r="AT35" s="30"/>
      <c r="AU35" s="15" t="s">
        <v>716</v>
      </c>
      <c r="AV35" s="30"/>
      <c r="AW35" s="15" t="s">
        <v>1199</v>
      </c>
    </row>
    <row r="36" spans="1:49" s="33" customFormat="1" ht="344.25" x14ac:dyDescent="0.25">
      <c r="A36" s="15">
        <v>34</v>
      </c>
      <c r="B36" s="15">
        <v>205</v>
      </c>
      <c r="C36" s="32">
        <v>45236.412916666668</v>
      </c>
      <c r="D36" s="15" t="s">
        <v>646</v>
      </c>
      <c r="E36" s="15" t="s">
        <v>1200</v>
      </c>
      <c r="F36" s="15" t="str">
        <f t="shared" si="0"/>
        <v>Chirley Taina Kaul</v>
      </c>
      <c r="G36" s="15" t="s">
        <v>352</v>
      </c>
      <c r="H36" s="15" t="s">
        <v>182</v>
      </c>
      <c r="I36" s="30"/>
      <c r="J36" s="15" t="s">
        <v>1201</v>
      </c>
      <c r="K36" s="15" t="s">
        <v>1202</v>
      </c>
      <c r="L36" s="15" t="s">
        <v>1203</v>
      </c>
      <c r="M36" s="30"/>
      <c r="N36" s="15" t="s">
        <v>1204</v>
      </c>
      <c r="O36" s="30"/>
      <c r="P36" s="30"/>
      <c r="Q36" s="15" t="s">
        <v>1205</v>
      </c>
      <c r="R36" s="30"/>
      <c r="S36" s="30"/>
      <c r="T36" s="15" t="s">
        <v>1206</v>
      </c>
      <c r="U36" s="30"/>
      <c r="V36" s="30"/>
      <c r="W36" s="15" t="s">
        <v>1146</v>
      </c>
      <c r="X36" s="30"/>
      <c r="Y36" s="30"/>
      <c r="Z36" s="15" t="s">
        <v>1207</v>
      </c>
      <c r="AA36" s="30"/>
      <c r="AB36" s="30"/>
      <c r="AC36" s="15" t="s">
        <v>1208</v>
      </c>
      <c r="AD36" s="30"/>
      <c r="AE36" s="30"/>
      <c r="AF36" s="15" t="s">
        <v>1209</v>
      </c>
      <c r="AG36" s="30"/>
      <c r="AH36" s="30"/>
      <c r="AI36" s="15" t="s">
        <v>1210</v>
      </c>
      <c r="AJ36" s="30"/>
      <c r="AK36" s="30"/>
      <c r="AL36" s="15" t="s">
        <v>1211</v>
      </c>
      <c r="AM36" s="30"/>
      <c r="AN36" s="30"/>
      <c r="AO36" s="15" t="s">
        <v>1212</v>
      </c>
      <c r="AP36" s="30"/>
      <c r="AQ36" s="30"/>
      <c r="AR36" s="15" t="s">
        <v>872</v>
      </c>
      <c r="AS36" s="30"/>
      <c r="AT36" s="30"/>
      <c r="AU36" s="15" t="s">
        <v>716</v>
      </c>
      <c r="AV36" s="30"/>
      <c r="AW36" s="30"/>
    </row>
    <row r="37" spans="1:49" s="33" customFormat="1" ht="344.25" x14ac:dyDescent="0.25">
      <c r="A37" s="15">
        <v>36</v>
      </c>
      <c r="B37" s="15">
        <v>207</v>
      </c>
      <c r="C37" s="32">
        <v>45236.48710648148</v>
      </c>
      <c r="D37" s="15" t="s">
        <v>646</v>
      </c>
      <c r="E37" s="15" t="s">
        <v>1213</v>
      </c>
      <c r="F37" s="15" t="str">
        <f t="shared" si="0"/>
        <v>Erika Juliana Dmitruk</v>
      </c>
      <c r="G37" s="15" t="s">
        <v>353</v>
      </c>
      <c r="H37" s="15" t="s">
        <v>182</v>
      </c>
      <c r="I37" s="15" t="s">
        <v>719</v>
      </c>
      <c r="J37" s="15" t="s">
        <v>1214</v>
      </c>
      <c r="K37" s="15" t="s">
        <v>1215</v>
      </c>
      <c r="L37" s="15" t="s">
        <v>1216</v>
      </c>
      <c r="M37" s="30"/>
      <c r="N37" s="15" t="s">
        <v>1143</v>
      </c>
      <c r="O37" s="30"/>
      <c r="P37" s="30"/>
      <c r="Q37" s="15" t="s">
        <v>1217</v>
      </c>
      <c r="R37" s="30"/>
      <c r="S37" s="30"/>
      <c r="T37" s="15" t="s">
        <v>1218</v>
      </c>
      <c r="U37" s="30"/>
      <c r="V37" s="30"/>
      <c r="W37" s="15" t="s">
        <v>971</v>
      </c>
      <c r="X37" s="30"/>
      <c r="Y37" s="30"/>
      <c r="Z37" s="15" t="s">
        <v>1219</v>
      </c>
      <c r="AA37" s="30"/>
      <c r="AB37" s="30"/>
      <c r="AC37" s="15" t="s">
        <v>1220</v>
      </c>
      <c r="AD37" s="30"/>
      <c r="AE37" s="30"/>
      <c r="AF37" s="15" t="s">
        <v>1221</v>
      </c>
      <c r="AG37" s="30"/>
      <c r="AH37" s="30"/>
      <c r="AI37" s="15" t="s">
        <v>1222</v>
      </c>
      <c r="AJ37" s="30"/>
      <c r="AK37" s="30"/>
      <c r="AL37" s="15" t="s">
        <v>1223</v>
      </c>
      <c r="AM37" s="30"/>
      <c r="AN37" s="30"/>
      <c r="AO37" s="15" t="s">
        <v>1224</v>
      </c>
      <c r="AP37" s="30"/>
      <c r="AQ37" s="30"/>
      <c r="AR37" s="15" t="s">
        <v>1225</v>
      </c>
      <c r="AS37" s="30"/>
      <c r="AT37" s="30"/>
      <c r="AU37" s="15" t="s">
        <v>716</v>
      </c>
      <c r="AV37" s="30"/>
      <c r="AW37" s="15" t="s">
        <v>1226</v>
      </c>
    </row>
    <row r="38" spans="1:49" s="33" customFormat="1" ht="293.25" x14ac:dyDescent="0.25">
      <c r="A38" s="15">
        <v>37</v>
      </c>
      <c r="B38" s="15">
        <v>208</v>
      </c>
      <c r="C38" s="32">
        <v>45236.509120370371</v>
      </c>
      <c r="D38" s="15" t="s">
        <v>646</v>
      </c>
      <c r="E38" s="15" t="s">
        <v>1227</v>
      </c>
      <c r="F38" s="15" t="str">
        <f t="shared" si="0"/>
        <v>Paulo Parreira</v>
      </c>
      <c r="G38" s="15" t="s">
        <v>354</v>
      </c>
      <c r="H38" s="15" t="s">
        <v>200</v>
      </c>
      <c r="I38" s="30"/>
      <c r="J38" s="15" t="s">
        <v>1228</v>
      </c>
      <c r="K38" s="15" t="s">
        <v>1229</v>
      </c>
      <c r="L38" s="15" t="s">
        <v>1230</v>
      </c>
      <c r="M38" s="15" t="s">
        <v>1231</v>
      </c>
      <c r="N38" s="15" t="s">
        <v>1232</v>
      </c>
      <c r="O38" s="30"/>
      <c r="P38" s="15" t="s">
        <v>1233</v>
      </c>
      <c r="Q38" s="15" t="s">
        <v>1234</v>
      </c>
      <c r="R38" s="30"/>
      <c r="S38" s="30"/>
      <c r="T38" s="15" t="s">
        <v>1235</v>
      </c>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15" t="s">
        <v>716</v>
      </c>
      <c r="AV38" s="30"/>
      <c r="AW38" s="15" t="s">
        <v>1236</v>
      </c>
    </row>
    <row r="39" spans="1:49" s="33" customFormat="1" ht="267.75" x14ac:dyDescent="0.25">
      <c r="A39" s="15">
        <v>38</v>
      </c>
      <c r="B39" s="15">
        <v>209</v>
      </c>
      <c r="C39" s="32">
        <v>45236.522858796299</v>
      </c>
      <c r="D39" s="15" t="s">
        <v>646</v>
      </c>
      <c r="E39" s="15" t="s">
        <v>1237</v>
      </c>
      <c r="F39" s="15" t="str">
        <f t="shared" si="0"/>
        <v>David Meloto Duarte Junior</v>
      </c>
      <c r="G39" s="15" t="s">
        <v>355</v>
      </c>
      <c r="H39" s="15" t="s">
        <v>182</v>
      </c>
      <c r="I39" s="15" t="s">
        <v>648</v>
      </c>
      <c r="J39" s="15" t="s">
        <v>1238</v>
      </c>
      <c r="K39" s="15" t="s">
        <v>1239</v>
      </c>
      <c r="L39" s="15" t="s">
        <v>1240</v>
      </c>
      <c r="M39" s="15" t="s">
        <v>1241</v>
      </c>
      <c r="N39" s="15" t="s">
        <v>1242</v>
      </c>
      <c r="O39" s="15" t="s">
        <v>1243</v>
      </c>
      <c r="P39" s="30"/>
      <c r="Q39" s="15" t="s">
        <v>1244</v>
      </c>
      <c r="R39" s="30"/>
      <c r="S39" s="30"/>
      <c r="T39" s="15" t="s">
        <v>1245</v>
      </c>
      <c r="U39" s="30"/>
      <c r="V39" s="30"/>
      <c r="W39" s="15" t="s">
        <v>1246</v>
      </c>
      <c r="X39" s="30"/>
      <c r="Y39" s="30"/>
      <c r="Z39" s="15" t="s">
        <v>1247</v>
      </c>
      <c r="AA39" s="30"/>
      <c r="AB39" s="30"/>
      <c r="AC39" s="30"/>
      <c r="AD39" s="30"/>
      <c r="AE39" s="30"/>
      <c r="AF39" s="30"/>
      <c r="AG39" s="30"/>
      <c r="AH39" s="30"/>
      <c r="AI39" s="30"/>
      <c r="AJ39" s="30"/>
      <c r="AK39" s="30"/>
      <c r="AL39" s="30"/>
      <c r="AM39" s="30"/>
      <c r="AN39" s="30"/>
      <c r="AO39" s="30"/>
      <c r="AP39" s="30"/>
      <c r="AQ39" s="30"/>
      <c r="AR39" s="30"/>
      <c r="AS39" s="30"/>
      <c r="AT39" s="30"/>
      <c r="AU39" s="30"/>
      <c r="AV39" s="30"/>
      <c r="AW39" s="30"/>
    </row>
    <row r="40" spans="1:49" s="33" customFormat="1" ht="408" x14ac:dyDescent="0.25">
      <c r="A40" s="15">
        <v>42</v>
      </c>
      <c r="B40" s="15">
        <v>213</v>
      </c>
      <c r="C40" s="32">
        <v>45236.641250000001</v>
      </c>
      <c r="D40" s="15" t="s">
        <v>646</v>
      </c>
      <c r="E40" s="15" t="s">
        <v>1248</v>
      </c>
      <c r="F40" s="15" t="str">
        <f t="shared" si="0"/>
        <v>Dhalton Shiguer Ito</v>
      </c>
      <c r="G40" s="15" t="s">
        <v>357</v>
      </c>
      <c r="H40" s="15" t="s">
        <v>195</v>
      </c>
      <c r="I40" s="15" t="s">
        <v>1016</v>
      </c>
      <c r="J40" s="15" t="s">
        <v>1249</v>
      </c>
      <c r="K40" s="15" t="s">
        <v>1250</v>
      </c>
      <c r="L40" s="15" t="s">
        <v>1251</v>
      </c>
      <c r="M40" s="15" t="s">
        <v>1252</v>
      </c>
      <c r="N40" s="15" t="s">
        <v>1253</v>
      </c>
      <c r="O40" s="15" t="s">
        <v>1254</v>
      </c>
      <c r="P40" s="30"/>
      <c r="Q40" s="15" t="s">
        <v>1255</v>
      </c>
      <c r="R40" s="30"/>
      <c r="S40" s="15" t="s">
        <v>1256</v>
      </c>
      <c r="T40" s="15" t="s">
        <v>1257</v>
      </c>
      <c r="U40" s="30"/>
      <c r="V40" s="30"/>
      <c r="W40" s="15" t="s">
        <v>971</v>
      </c>
      <c r="X40" s="30"/>
      <c r="Y40" s="15" t="s">
        <v>1258</v>
      </c>
      <c r="Z40" s="15" t="s">
        <v>1259</v>
      </c>
      <c r="AA40" s="30"/>
      <c r="AB40" s="15" t="s">
        <v>1260</v>
      </c>
      <c r="AC40" s="15" t="s">
        <v>1261</v>
      </c>
      <c r="AD40" s="30"/>
      <c r="AE40" s="30"/>
      <c r="AF40" s="30"/>
      <c r="AG40" s="30"/>
      <c r="AH40" s="30"/>
      <c r="AI40" s="30"/>
      <c r="AJ40" s="30"/>
      <c r="AK40" s="30"/>
      <c r="AL40" s="30"/>
      <c r="AM40" s="30"/>
      <c r="AN40" s="30"/>
      <c r="AO40" s="15" t="s">
        <v>1262</v>
      </c>
      <c r="AP40" s="30"/>
      <c r="AQ40" s="30"/>
      <c r="AR40" s="15" t="s">
        <v>1263</v>
      </c>
      <c r="AS40" s="30"/>
      <c r="AT40" s="15" t="s">
        <v>1264</v>
      </c>
      <c r="AU40" s="15" t="s">
        <v>716</v>
      </c>
      <c r="AV40" s="30"/>
      <c r="AW40" s="15" t="s">
        <v>1265</v>
      </c>
    </row>
    <row r="41" spans="1:49" s="33" customFormat="1" ht="255" x14ac:dyDescent="0.25">
      <c r="A41" s="15">
        <v>39</v>
      </c>
      <c r="B41" s="15">
        <v>210</v>
      </c>
      <c r="C41" s="32">
        <v>45236.632094907407</v>
      </c>
      <c r="D41" s="15" t="s">
        <v>646</v>
      </c>
      <c r="E41" s="15" t="s">
        <v>1266</v>
      </c>
      <c r="F41" s="15" t="str">
        <f t="shared" si="0"/>
        <v>Mário Sérgio Mantovani</v>
      </c>
      <c r="G41" s="15" t="s">
        <v>358</v>
      </c>
      <c r="H41" s="15" t="s">
        <v>195</v>
      </c>
      <c r="I41" s="15" t="s">
        <v>648</v>
      </c>
      <c r="J41" s="15" t="s">
        <v>1267</v>
      </c>
      <c r="K41" s="15" t="s">
        <v>1268</v>
      </c>
      <c r="L41" s="15" t="s">
        <v>1269</v>
      </c>
      <c r="M41" s="15" t="s">
        <v>1270</v>
      </c>
      <c r="N41" s="15" t="s">
        <v>1271</v>
      </c>
      <c r="O41" s="15" t="s">
        <v>1272</v>
      </c>
      <c r="P41" s="15" t="s">
        <v>1273</v>
      </c>
      <c r="Q41" s="15" t="s">
        <v>1274</v>
      </c>
      <c r="R41" s="30"/>
      <c r="S41" s="15" t="s">
        <v>1275</v>
      </c>
      <c r="T41" s="15" t="s">
        <v>968</v>
      </c>
      <c r="U41" s="30"/>
      <c r="V41" s="15" t="s">
        <v>1276</v>
      </c>
      <c r="W41" s="15" t="s">
        <v>1277</v>
      </c>
      <c r="X41" s="30"/>
      <c r="Y41" s="15" t="s">
        <v>1278</v>
      </c>
      <c r="Z41" s="15" t="s">
        <v>1279</v>
      </c>
      <c r="AA41" s="30"/>
      <c r="AB41" s="15" t="s">
        <v>1280</v>
      </c>
      <c r="AC41" s="15" t="s">
        <v>1281</v>
      </c>
      <c r="AD41" s="30"/>
      <c r="AE41" s="15" t="s">
        <v>1282</v>
      </c>
      <c r="AF41" s="15" t="s">
        <v>1283</v>
      </c>
      <c r="AG41" s="30"/>
      <c r="AH41" s="15" t="s">
        <v>1284</v>
      </c>
      <c r="AI41" s="15" t="s">
        <v>1285</v>
      </c>
      <c r="AJ41" s="30"/>
      <c r="AK41" s="30"/>
      <c r="AL41" s="15" t="s">
        <v>1286</v>
      </c>
      <c r="AM41" s="30"/>
      <c r="AN41" s="30"/>
      <c r="AO41" s="15" t="s">
        <v>1287</v>
      </c>
      <c r="AP41" s="30"/>
      <c r="AQ41" s="30"/>
      <c r="AR41" s="15" t="s">
        <v>1288</v>
      </c>
      <c r="AS41" s="30"/>
      <c r="AT41" s="30"/>
      <c r="AU41" s="15" t="s">
        <v>1009</v>
      </c>
      <c r="AV41" s="30"/>
      <c r="AW41" s="15" t="s">
        <v>1289</v>
      </c>
    </row>
    <row r="42" spans="1:49" s="33" customFormat="1" ht="331.5" x14ac:dyDescent="0.25">
      <c r="A42" s="15">
        <v>41</v>
      </c>
      <c r="B42" s="15">
        <v>212</v>
      </c>
      <c r="C42" s="32">
        <v>45236.633344907408</v>
      </c>
      <c r="D42" s="15" t="s">
        <v>646</v>
      </c>
      <c r="E42" s="15" t="s">
        <v>1290</v>
      </c>
      <c r="F42" s="15" t="str">
        <f t="shared" si="0"/>
        <v>Ana Paula Vidotto Magnoni</v>
      </c>
      <c r="G42" s="15" t="s">
        <v>360</v>
      </c>
      <c r="H42" s="15" t="s">
        <v>195</v>
      </c>
      <c r="I42" s="15" t="s">
        <v>325</v>
      </c>
      <c r="J42" s="15" t="s">
        <v>859</v>
      </c>
      <c r="K42" s="15" t="s">
        <v>1291</v>
      </c>
      <c r="L42" s="15" t="s">
        <v>1292</v>
      </c>
      <c r="M42" s="30"/>
      <c r="N42" s="15" t="s">
        <v>1014</v>
      </c>
      <c r="O42" s="30"/>
      <c r="P42" s="30"/>
      <c r="Q42" s="15" t="s">
        <v>1293</v>
      </c>
      <c r="R42" s="30"/>
      <c r="S42" s="30"/>
      <c r="T42" s="15" t="s">
        <v>1294</v>
      </c>
      <c r="U42" s="30"/>
      <c r="V42" s="30"/>
      <c r="W42" s="15" t="s">
        <v>729</v>
      </c>
      <c r="X42" s="30"/>
      <c r="Y42" s="30"/>
      <c r="Z42" s="15" t="s">
        <v>1295</v>
      </c>
      <c r="AA42" s="30"/>
      <c r="AB42" s="30"/>
      <c r="AC42" s="30"/>
      <c r="AD42" s="30"/>
      <c r="AE42" s="30"/>
      <c r="AF42" s="30"/>
      <c r="AG42" s="30"/>
      <c r="AH42" s="30"/>
      <c r="AI42" s="30"/>
      <c r="AJ42" s="30"/>
      <c r="AK42" s="30"/>
      <c r="AL42" s="30"/>
      <c r="AM42" s="30"/>
      <c r="AN42" s="30"/>
      <c r="AO42" s="30"/>
      <c r="AP42" s="30"/>
      <c r="AQ42" s="30"/>
      <c r="AR42" s="30"/>
      <c r="AS42" s="30"/>
      <c r="AT42" s="30"/>
      <c r="AU42" s="30"/>
      <c r="AV42" s="30"/>
      <c r="AW42" s="30"/>
    </row>
    <row r="43" spans="1:49" s="33" customFormat="1" x14ac:dyDescent="0.25">
      <c r="A43" s="15">
        <v>40</v>
      </c>
      <c r="B43" s="15">
        <v>211</v>
      </c>
      <c r="C43" s="32">
        <v>45236.632303240738</v>
      </c>
      <c r="D43" s="15" t="s">
        <v>646</v>
      </c>
      <c r="E43" s="15" t="s">
        <v>1296</v>
      </c>
      <c r="F43" s="15" t="str">
        <f t="shared" si="0"/>
        <v>Gilberto Carbonari</v>
      </c>
      <c r="G43" s="15" t="s">
        <v>358</v>
      </c>
      <c r="H43" s="15" t="s">
        <v>195</v>
      </c>
      <c r="I43" s="15" t="s">
        <v>1016</v>
      </c>
      <c r="J43" s="15" t="s">
        <v>1267</v>
      </c>
      <c r="K43" s="15" t="s">
        <v>1297</v>
      </c>
      <c r="L43" s="15" t="s">
        <v>1298</v>
      </c>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15" t="s">
        <v>1299</v>
      </c>
    </row>
    <row r="44" spans="1:49" s="33" customFormat="1" ht="216.75" x14ac:dyDescent="0.25">
      <c r="A44" s="15">
        <v>43</v>
      </c>
      <c r="B44" s="15">
        <v>214</v>
      </c>
      <c r="C44" s="32">
        <v>45236.64402777778</v>
      </c>
      <c r="D44" s="15" t="s">
        <v>646</v>
      </c>
      <c r="E44" s="15" t="s">
        <v>1300</v>
      </c>
      <c r="F44" s="15" t="str">
        <f t="shared" si="0"/>
        <v>Eddy Krueger</v>
      </c>
      <c r="G44" s="15" t="s">
        <v>358</v>
      </c>
      <c r="H44" s="15" t="s">
        <v>195</v>
      </c>
      <c r="I44" s="15" t="s">
        <v>1016</v>
      </c>
      <c r="J44" s="15" t="s">
        <v>1301</v>
      </c>
      <c r="K44" s="15" t="s">
        <v>1302</v>
      </c>
      <c r="L44" s="15" t="s">
        <v>1303</v>
      </c>
      <c r="M44" s="30"/>
      <c r="N44" s="30"/>
      <c r="O44" s="30"/>
      <c r="P44" s="30"/>
      <c r="Q44" s="30"/>
      <c r="R44" s="30"/>
      <c r="S44" s="30"/>
      <c r="T44" s="30"/>
      <c r="U44" s="30"/>
      <c r="V44" s="15" t="s">
        <v>1304</v>
      </c>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15" t="s">
        <v>1304</v>
      </c>
    </row>
    <row r="45" spans="1:49" s="33" customFormat="1" ht="280.5" x14ac:dyDescent="0.25">
      <c r="A45" s="15">
        <v>44</v>
      </c>
      <c r="B45" s="15">
        <v>215</v>
      </c>
      <c r="C45" s="32">
        <v>45236.664918981478</v>
      </c>
      <c r="D45" s="15" t="s">
        <v>646</v>
      </c>
      <c r="E45" s="15" t="s">
        <v>1305</v>
      </c>
      <c r="F45" s="15" t="str">
        <f t="shared" si="0"/>
        <v>Renata Da Rosa</v>
      </c>
      <c r="G45" s="15" t="s">
        <v>358</v>
      </c>
      <c r="H45" s="15" t="s">
        <v>195</v>
      </c>
      <c r="I45" s="15" t="s">
        <v>1016</v>
      </c>
      <c r="J45" s="15" t="s">
        <v>1306</v>
      </c>
      <c r="K45" s="15" t="s">
        <v>1307</v>
      </c>
      <c r="L45" s="15" t="s">
        <v>1308</v>
      </c>
      <c r="M45" s="15" t="s">
        <v>1309</v>
      </c>
      <c r="N45" s="15" t="s">
        <v>1310</v>
      </c>
      <c r="O45" s="30"/>
      <c r="P45" s="30"/>
      <c r="Q45" s="15" t="s">
        <v>1311</v>
      </c>
      <c r="R45" s="30"/>
      <c r="S45" s="30"/>
      <c r="T45" s="15" t="s">
        <v>1312</v>
      </c>
      <c r="U45" s="30"/>
      <c r="V45" s="30"/>
      <c r="W45" s="15" t="s">
        <v>1313</v>
      </c>
      <c r="X45" s="30"/>
      <c r="Y45" s="30"/>
      <c r="Z45" s="15" t="s">
        <v>1314</v>
      </c>
      <c r="AA45" s="30"/>
      <c r="AB45" s="30"/>
      <c r="AC45" s="15" t="s">
        <v>1315</v>
      </c>
      <c r="AD45" s="30"/>
      <c r="AE45" s="30"/>
      <c r="AF45" s="15" t="s">
        <v>1316</v>
      </c>
      <c r="AG45" s="30"/>
      <c r="AH45" s="30"/>
      <c r="AI45" s="15" t="s">
        <v>1317</v>
      </c>
      <c r="AJ45" s="30"/>
      <c r="AK45" s="30"/>
      <c r="AL45" s="15" t="s">
        <v>1318</v>
      </c>
      <c r="AM45" s="30"/>
      <c r="AN45" s="30"/>
      <c r="AO45" s="15" t="s">
        <v>65</v>
      </c>
      <c r="AP45" s="30"/>
      <c r="AQ45" s="30"/>
      <c r="AR45" s="15" t="s">
        <v>1319</v>
      </c>
      <c r="AS45" s="30"/>
      <c r="AT45" s="30"/>
      <c r="AU45" s="15" t="s">
        <v>1104</v>
      </c>
      <c r="AV45" s="30"/>
      <c r="AW45" s="15" t="s">
        <v>1320</v>
      </c>
    </row>
    <row r="46" spans="1:49" s="33" customFormat="1" ht="318.75" x14ac:dyDescent="0.25">
      <c r="A46" s="15">
        <v>45</v>
      </c>
      <c r="B46" s="15">
        <v>216</v>
      </c>
      <c r="C46" s="32">
        <v>45236.696539351855</v>
      </c>
      <c r="D46" s="15" t="s">
        <v>646</v>
      </c>
      <c r="E46" s="15" t="s">
        <v>1321</v>
      </c>
      <c r="F46" s="15" t="str">
        <f t="shared" si="0"/>
        <v>Rodrigo Simionato</v>
      </c>
      <c r="G46" s="15" t="s">
        <v>363</v>
      </c>
      <c r="H46" s="15" t="s">
        <v>189</v>
      </c>
      <c r="I46" s="15" t="s">
        <v>777</v>
      </c>
      <c r="J46" s="15" t="s">
        <v>649</v>
      </c>
      <c r="K46" s="15" t="s">
        <v>1322</v>
      </c>
      <c r="L46" s="15" t="s">
        <v>1323</v>
      </c>
      <c r="M46" s="30"/>
      <c r="N46" s="15" t="s">
        <v>1324</v>
      </c>
      <c r="O46" s="30"/>
      <c r="P46" s="30"/>
      <c r="Q46" s="15" t="s">
        <v>1325</v>
      </c>
      <c r="R46" s="30"/>
      <c r="S46" s="30"/>
      <c r="T46" s="15" t="s">
        <v>1326</v>
      </c>
      <c r="U46" s="30"/>
      <c r="V46" s="30"/>
      <c r="W46" s="15" t="s">
        <v>1024</v>
      </c>
      <c r="X46" s="30"/>
      <c r="Y46" s="30"/>
      <c r="Z46" s="15" t="s">
        <v>1327</v>
      </c>
      <c r="AA46" s="30"/>
      <c r="AB46" s="30"/>
      <c r="AC46" s="15" t="s">
        <v>1328</v>
      </c>
      <c r="AD46" s="30"/>
      <c r="AE46" s="30"/>
      <c r="AF46" s="15" t="s">
        <v>1329</v>
      </c>
      <c r="AG46" s="30"/>
      <c r="AH46" s="30"/>
      <c r="AI46" s="15" t="s">
        <v>1330</v>
      </c>
      <c r="AJ46" s="30"/>
      <c r="AK46" s="30"/>
      <c r="AL46" s="15" t="s">
        <v>1331</v>
      </c>
      <c r="AM46" s="30"/>
      <c r="AN46" s="30"/>
      <c r="AO46" s="15" t="s">
        <v>1332</v>
      </c>
      <c r="AP46" s="30"/>
      <c r="AQ46" s="30"/>
      <c r="AR46" s="15" t="s">
        <v>935</v>
      </c>
      <c r="AS46" s="30"/>
      <c r="AT46" s="30"/>
      <c r="AU46" s="30"/>
      <c r="AV46" s="30"/>
      <c r="AW46" s="30"/>
    </row>
    <row r="47" spans="1:49" s="33" customFormat="1" ht="255" x14ac:dyDescent="0.25">
      <c r="A47" s="15">
        <v>46</v>
      </c>
      <c r="B47" s="15">
        <v>217</v>
      </c>
      <c r="C47" s="32">
        <v>45236.722314814811</v>
      </c>
      <c r="D47" s="15" t="s">
        <v>646</v>
      </c>
      <c r="E47" s="15" t="s">
        <v>1333</v>
      </c>
      <c r="F47" s="15" t="str">
        <f t="shared" si="0"/>
        <v>Luiz Claudio Garcia</v>
      </c>
      <c r="G47" s="15" t="s">
        <v>364</v>
      </c>
      <c r="H47" s="15" t="s">
        <v>189</v>
      </c>
      <c r="I47" s="15" t="s">
        <v>648</v>
      </c>
      <c r="J47" s="15" t="s">
        <v>1301</v>
      </c>
      <c r="K47" s="15" t="s">
        <v>1334</v>
      </c>
      <c r="L47" s="15" t="s">
        <v>1335</v>
      </c>
      <c r="M47" s="15" t="s">
        <v>1336</v>
      </c>
      <c r="N47" s="15" t="s">
        <v>1337</v>
      </c>
      <c r="O47" s="30"/>
      <c r="P47" s="30"/>
      <c r="Q47" s="15" t="s">
        <v>1338</v>
      </c>
      <c r="R47" s="30"/>
      <c r="S47" s="30"/>
      <c r="T47" s="15" t="s">
        <v>1339</v>
      </c>
      <c r="U47" s="30"/>
      <c r="V47" s="30"/>
      <c r="W47" s="15" t="s">
        <v>750</v>
      </c>
      <c r="X47" s="30"/>
      <c r="Y47" s="30"/>
      <c r="Z47" s="15" t="s">
        <v>1340</v>
      </c>
      <c r="AA47" s="30"/>
      <c r="AB47" s="30"/>
      <c r="AC47" s="15" t="s">
        <v>1341</v>
      </c>
      <c r="AD47" s="30"/>
      <c r="AE47" s="30"/>
      <c r="AF47" s="15" t="s">
        <v>1342</v>
      </c>
      <c r="AG47" s="30"/>
      <c r="AH47" s="30"/>
      <c r="AI47" s="15" t="s">
        <v>1343</v>
      </c>
      <c r="AJ47" s="30"/>
      <c r="AK47" s="30"/>
      <c r="AL47" s="15" t="s">
        <v>1344</v>
      </c>
      <c r="AM47" s="30"/>
      <c r="AN47" s="30"/>
      <c r="AO47" s="15" t="s">
        <v>1345</v>
      </c>
      <c r="AP47" s="30"/>
      <c r="AQ47" s="30"/>
      <c r="AR47" s="30"/>
      <c r="AS47" s="30"/>
      <c r="AT47" s="30"/>
      <c r="AU47" s="15" t="s">
        <v>716</v>
      </c>
      <c r="AV47" s="30"/>
      <c r="AW47" s="30"/>
    </row>
    <row r="48" spans="1:49" s="33" customFormat="1" ht="409.5" x14ac:dyDescent="0.25">
      <c r="A48" s="15">
        <v>48</v>
      </c>
      <c r="B48" s="15">
        <v>219</v>
      </c>
      <c r="C48" s="32">
        <v>45236.755787037036</v>
      </c>
      <c r="D48" s="15" t="s">
        <v>646</v>
      </c>
      <c r="E48" s="15" t="s">
        <v>1346</v>
      </c>
      <c r="F48" s="15" t="str">
        <f t="shared" si="0"/>
        <v>Deise Fabiana Ely</v>
      </c>
      <c r="G48" s="15" t="s">
        <v>358</v>
      </c>
      <c r="H48" s="15" t="s">
        <v>195</v>
      </c>
      <c r="I48" s="15" t="s">
        <v>1016</v>
      </c>
      <c r="J48" s="15" t="s">
        <v>958</v>
      </c>
      <c r="K48" s="15" t="s">
        <v>1347</v>
      </c>
      <c r="L48" s="15" t="s">
        <v>1348</v>
      </c>
      <c r="M48" s="15" t="s">
        <v>1349</v>
      </c>
      <c r="N48" s="15" t="s">
        <v>1350</v>
      </c>
      <c r="O48" s="30"/>
      <c r="P48" s="15" t="s">
        <v>1351</v>
      </c>
      <c r="Q48" s="15" t="s">
        <v>1352</v>
      </c>
      <c r="R48" s="30"/>
      <c r="S48" s="15" t="s">
        <v>1353</v>
      </c>
      <c r="T48" s="15" t="s">
        <v>1354</v>
      </c>
      <c r="U48" s="30"/>
      <c r="V48" s="15" t="s">
        <v>1355</v>
      </c>
      <c r="W48" s="15" t="s">
        <v>846</v>
      </c>
      <c r="X48" s="30"/>
      <c r="Y48" s="15" t="s">
        <v>1356</v>
      </c>
      <c r="Z48" s="15" t="s">
        <v>1357</v>
      </c>
      <c r="AA48" s="30"/>
      <c r="AB48" s="15" t="s">
        <v>1358</v>
      </c>
      <c r="AC48" s="15" t="s">
        <v>1359</v>
      </c>
      <c r="AD48" s="30"/>
      <c r="AE48" s="15" t="s">
        <v>1360</v>
      </c>
      <c r="AF48" s="15" t="s">
        <v>1361</v>
      </c>
      <c r="AG48" s="30"/>
      <c r="AH48" s="30"/>
      <c r="AI48" s="15" t="s">
        <v>1362</v>
      </c>
      <c r="AJ48" s="30"/>
      <c r="AK48" s="30"/>
      <c r="AL48" s="15" t="s">
        <v>1363</v>
      </c>
      <c r="AM48" s="30"/>
      <c r="AN48" s="30"/>
      <c r="AO48" s="15" t="s">
        <v>1102</v>
      </c>
      <c r="AP48" s="30"/>
      <c r="AQ48" s="30"/>
      <c r="AR48" s="15" t="s">
        <v>1364</v>
      </c>
      <c r="AS48" s="30"/>
      <c r="AT48" s="30"/>
      <c r="AU48" s="15" t="s">
        <v>716</v>
      </c>
      <c r="AV48" s="30"/>
      <c r="AW48" s="15" t="s">
        <v>1365</v>
      </c>
    </row>
    <row r="49" spans="1:49" s="33" customFormat="1" ht="216.75" x14ac:dyDescent="0.25">
      <c r="A49" s="15">
        <v>47</v>
      </c>
      <c r="B49" s="15">
        <v>218</v>
      </c>
      <c r="C49" s="32">
        <v>45236.737280092595</v>
      </c>
      <c r="D49" s="15" t="s">
        <v>646</v>
      </c>
      <c r="E49" s="15" t="s">
        <v>1366</v>
      </c>
      <c r="F49" s="15" t="str">
        <f t="shared" si="0"/>
        <v>Gabriele Cristina Ferreira Dos Santos</v>
      </c>
      <c r="G49" s="15" t="s">
        <v>367</v>
      </c>
      <c r="H49" s="15" t="s">
        <v>182</v>
      </c>
      <c r="I49" s="30"/>
      <c r="J49" s="15" t="s">
        <v>1367</v>
      </c>
      <c r="K49" s="15" t="s">
        <v>1368</v>
      </c>
      <c r="L49" s="15" t="s">
        <v>1369</v>
      </c>
      <c r="M49" s="30"/>
      <c r="N49" s="15" t="s">
        <v>1370</v>
      </c>
      <c r="O49" s="30"/>
      <c r="P49" s="30"/>
      <c r="Q49" s="30"/>
      <c r="R49" s="30"/>
      <c r="S49" s="30"/>
      <c r="T49" s="30"/>
      <c r="U49" s="30"/>
      <c r="V49" s="30"/>
      <c r="W49" s="15" t="s">
        <v>1371</v>
      </c>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row>
    <row r="50" spans="1:49" s="33" customFormat="1" ht="63.75" x14ac:dyDescent="0.25">
      <c r="A50" s="15">
        <v>49</v>
      </c>
      <c r="B50" s="15">
        <v>220</v>
      </c>
      <c r="C50" s="32">
        <v>45236.791678240741</v>
      </c>
      <c r="D50" s="15" t="s">
        <v>646</v>
      </c>
      <c r="E50" s="15" t="s">
        <v>1372</v>
      </c>
      <c r="F50" s="15" t="str">
        <f t="shared" si="0"/>
        <v>Sonia Mara Inglat Aciolli</v>
      </c>
      <c r="G50" s="15" t="s">
        <v>368</v>
      </c>
      <c r="H50" s="15" t="s">
        <v>182</v>
      </c>
      <c r="I50" s="15" t="s">
        <v>690</v>
      </c>
      <c r="J50" s="15" t="s">
        <v>1373</v>
      </c>
      <c r="K50" s="15" t="s">
        <v>1374</v>
      </c>
      <c r="L50" s="15" t="s">
        <v>1375</v>
      </c>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15" t="s">
        <v>1376</v>
      </c>
    </row>
    <row r="51" spans="1:49" s="33" customFormat="1" ht="382.5" x14ac:dyDescent="0.25">
      <c r="A51" s="15">
        <v>50</v>
      </c>
      <c r="B51" s="15">
        <v>221</v>
      </c>
      <c r="C51" s="32">
        <v>45236.939317129632</v>
      </c>
      <c r="D51" s="15" t="s">
        <v>646</v>
      </c>
      <c r="E51" s="15" t="s">
        <v>1377</v>
      </c>
      <c r="F51" s="15" t="str">
        <f t="shared" si="0"/>
        <v>Fábio Henrique Kwasniewski</v>
      </c>
      <c r="G51" s="15" t="s">
        <v>358</v>
      </c>
      <c r="H51" s="15" t="s">
        <v>195</v>
      </c>
      <c r="I51" s="30"/>
      <c r="J51" s="15" t="s">
        <v>1301</v>
      </c>
      <c r="K51" s="15" t="s">
        <v>1378</v>
      </c>
      <c r="L51" s="15" t="s">
        <v>1379</v>
      </c>
      <c r="M51" s="15" t="s">
        <v>1380</v>
      </c>
      <c r="N51" s="15" t="s">
        <v>1381</v>
      </c>
      <c r="O51" s="15" t="s">
        <v>1382</v>
      </c>
      <c r="P51" s="15" t="s">
        <v>1383</v>
      </c>
      <c r="Q51" s="15" t="s">
        <v>1384</v>
      </c>
      <c r="R51" s="30"/>
      <c r="S51" s="15" t="s">
        <v>1385</v>
      </c>
      <c r="T51" s="15" t="s">
        <v>1386</v>
      </c>
      <c r="U51" s="15" t="s">
        <v>1387</v>
      </c>
      <c r="V51" s="30"/>
      <c r="W51" s="15" t="s">
        <v>971</v>
      </c>
      <c r="X51" s="30"/>
      <c r="Y51" s="15" t="s">
        <v>1388</v>
      </c>
      <c r="Z51" s="15" t="s">
        <v>1389</v>
      </c>
      <c r="AA51" s="30"/>
      <c r="AB51" s="30"/>
      <c r="AC51" s="15" t="s">
        <v>1390</v>
      </c>
      <c r="AD51" s="30"/>
      <c r="AE51" s="30"/>
      <c r="AF51" s="15" t="s">
        <v>1391</v>
      </c>
      <c r="AG51" s="30"/>
      <c r="AH51" s="30"/>
      <c r="AI51" s="15" t="s">
        <v>1392</v>
      </c>
      <c r="AJ51" s="30"/>
      <c r="AK51" s="30"/>
      <c r="AL51" s="15" t="s">
        <v>1318</v>
      </c>
      <c r="AM51" s="30"/>
      <c r="AN51" s="30"/>
      <c r="AO51" s="15" t="s">
        <v>1393</v>
      </c>
      <c r="AP51" s="30"/>
      <c r="AQ51" s="30"/>
      <c r="AR51" s="30"/>
      <c r="AS51" s="30"/>
      <c r="AT51" s="30"/>
      <c r="AU51" s="15" t="s">
        <v>856</v>
      </c>
      <c r="AV51" s="30"/>
      <c r="AW51" s="15" t="s">
        <v>1394</v>
      </c>
    </row>
    <row r="52" spans="1:49" s="33" customFormat="1" ht="267.75" x14ac:dyDescent="0.25">
      <c r="A52" s="15">
        <v>51</v>
      </c>
      <c r="B52" s="15">
        <v>222</v>
      </c>
      <c r="C52" s="32">
        <v>45236.948171296295</v>
      </c>
      <c r="D52" s="15" t="s">
        <v>646</v>
      </c>
      <c r="E52" s="15" t="s">
        <v>1395</v>
      </c>
      <c r="F52" s="15" t="str">
        <f t="shared" si="0"/>
        <v>Paulo Laerte Natti</v>
      </c>
      <c r="G52" s="15" t="s">
        <v>360</v>
      </c>
      <c r="H52" s="15" t="s">
        <v>195</v>
      </c>
      <c r="I52" s="15" t="s">
        <v>1016</v>
      </c>
      <c r="J52" s="15" t="s">
        <v>1396</v>
      </c>
      <c r="K52" s="15" t="s">
        <v>1397</v>
      </c>
      <c r="L52" s="15" t="s">
        <v>1398</v>
      </c>
      <c r="M52" s="15" t="s">
        <v>1399</v>
      </c>
      <c r="N52" s="15" t="s">
        <v>1021</v>
      </c>
      <c r="O52" s="30"/>
      <c r="P52" s="15" t="s">
        <v>1399</v>
      </c>
      <c r="Q52" s="15" t="s">
        <v>1400</v>
      </c>
      <c r="R52" s="30"/>
      <c r="S52" s="15" t="s">
        <v>1399</v>
      </c>
      <c r="T52" s="15" t="s">
        <v>1401</v>
      </c>
      <c r="U52" s="30"/>
      <c r="V52" s="15" t="s">
        <v>1399</v>
      </c>
      <c r="W52" s="15" t="s">
        <v>1402</v>
      </c>
      <c r="X52" s="30"/>
      <c r="Y52" s="15" t="s">
        <v>1399</v>
      </c>
      <c r="Z52" s="15" t="s">
        <v>1403</v>
      </c>
      <c r="AA52" s="30"/>
      <c r="AB52" s="15" t="s">
        <v>1399</v>
      </c>
      <c r="AC52" s="15" t="s">
        <v>1404</v>
      </c>
      <c r="AD52" s="30"/>
      <c r="AE52" s="15" t="s">
        <v>1399</v>
      </c>
      <c r="AF52" s="15" t="s">
        <v>1405</v>
      </c>
      <c r="AG52" s="30"/>
      <c r="AH52" s="15" t="s">
        <v>1399</v>
      </c>
      <c r="AI52" s="15" t="s">
        <v>1406</v>
      </c>
      <c r="AJ52" s="30"/>
      <c r="AK52" s="15" t="s">
        <v>1399</v>
      </c>
      <c r="AL52" s="15" t="s">
        <v>64</v>
      </c>
      <c r="AM52" s="30"/>
      <c r="AN52" s="15" t="s">
        <v>1399</v>
      </c>
      <c r="AO52" s="15" t="s">
        <v>1407</v>
      </c>
      <c r="AP52" s="30"/>
      <c r="AQ52" s="15" t="s">
        <v>1399</v>
      </c>
      <c r="AR52" s="15" t="s">
        <v>835</v>
      </c>
      <c r="AS52" s="30"/>
      <c r="AT52" s="15" t="s">
        <v>1399</v>
      </c>
      <c r="AU52" s="30"/>
      <c r="AV52" s="30"/>
      <c r="AW52" s="15" t="s">
        <v>1399</v>
      </c>
    </row>
    <row r="53" spans="1:49" s="33" customFormat="1" ht="280.5" x14ac:dyDescent="0.25">
      <c r="A53" s="15">
        <v>52</v>
      </c>
      <c r="B53" s="15">
        <v>223</v>
      </c>
      <c r="C53" s="32">
        <v>45237.336898148147</v>
      </c>
      <c r="D53" s="15" t="s">
        <v>646</v>
      </c>
      <c r="E53" s="15" t="s">
        <v>1408</v>
      </c>
      <c r="F53" s="15" t="str">
        <f t="shared" si="0"/>
        <v>Lukas Grzybowski</v>
      </c>
      <c r="G53" s="15" t="s">
        <v>358</v>
      </c>
      <c r="H53" s="15" t="s">
        <v>195</v>
      </c>
      <c r="I53" s="15" t="s">
        <v>719</v>
      </c>
      <c r="J53" s="15" t="s">
        <v>1409</v>
      </c>
      <c r="K53" s="15" t="s">
        <v>1410</v>
      </c>
      <c r="L53" s="15" t="s">
        <v>1411</v>
      </c>
      <c r="M53" s="30"/>
      <c r="N53" s="15" t="s">
        <v>1412</v>
      </c>
      <c r="O53" s="30"/>
      <c r="P53" s="30"/>
      <c r="Q53" s="15" t="s">
        <v>1413</v>
      </c>
      <c r="R53" s="30"/>
      <c r="S53" s="15" t="s">
        <v>1414</v>
      </c>
      <c r="T53" s="15" t="s">
        <v>1415</v>
      </c>
      <c r="U53" s="30"/>
      <c r="V53" s="30"/>
      <c r="W53" s="15" t="s">
        <v>1277</v>
      </c>
      <c r="X53" s="30"/>
      <c r="Y53" s="30"/>
      <c r="Z53" s="15" t="s">
        <v>1416</v>
      </c>
      <c r="AA53" s="30"/>
      <c r="AB53" s="30"/>
      <c r="AC53" s="15" t="s">
        <v>1417</v>
      </c>
      <c r="AD53" s="30"/>
      <c r="AE53" s="30"/>
      <c r="AF53" s="15" t="s">
        <v>1418</v>
      </c>
      <c r="AG53" s="30"/>
      <c r="AH53" s="30"/>
      <c r="AI53" s="15" t="s">
        <v>142</v>
      </c>
      <c r="AJ53" s="30"/>
      <c r="AK53" s="30"/>
      <c r="AL53" s="30"/>
      <c r="AM53" s="30"/>
      <c r="AN53" s="30"/>
      <c r="AO53" s="15" t="s">
        <v>1419</v>
      </c>
      <c r="AP53" s="30"/>
      <c r="AQ53" s="30"/>
      <c r="AR53" s="15" t="s">
        <v>1420</v>
      </c>
      <c r="AS53" s="30"/>
      <c r="AT53" s="30"/>
      <c r="AU53" s="15" t="s">
        <v>27</v>
      </c>
      <c r="AV53" s="30"/>
      <c r="AW53" s="30"/>
    </row>
    <row r="54" spans="1:49" s="33" customFormat="1" ht="293.25" x14ac:dyDescent="0.25">
      <c r="A54" s="15">
        <v>53</v>
      </c>
      <c r="B54" s="15">
        <v>224</v>
      </c>
      <c r="C54" s="32">
        <v>45237.489502314813</v>
      </c>
      <c r="D54" s="15" t="s">
        <v>646</v>
      </c>
      <c r="E54" s="15" t="s">
        <v>1421</v>
      </c>
      <c r="F54" s="15" t="str">
        <f t="shared" si="0"/>
        <v>Ulisses De Padua Pereira</v>
      </c>
      <c r="G54" s="15" t="s">
        <v>358</v>
      </c>
      <c r="H54" s="15" t="s">
        <v>195</v>
      </c>
      <c r="I54" s="15" t="s">
        <v>648</v>
      </c>
      <c r="J54" s="15" t="s">
        <v>1422</v>
      </c>
      <c r="K54" s="15" t="s">
        <v>1423</v>
      </c>
      <c r="L54" s="15" t="s">
        <v>1424</v>
      </c>
      <c r="M54" s="15" t="s">
        <v>1425</v>
      </c>
      <c r="N54" s="15" t="s">
        <v>1324</v>
      </c>
      <c r="O54" s="15" t="s">
        <v>1426</v>
      </c>
      <c r="P54" s="15" t="s">
        <v>1427</v>
      </c>
      <c r="Q54" s="15" t="s">
        <v>1428</v>
      </c>
      <c r="R54" s="15" t="s">
        <v>1429</v>
      </c>
      <c r="S54" s="15" t="s">
        <v>1430</v>
      </c>
      <c r="T54" s="15" t="s">
        <v>1431</v>
      </c>
      <c r="U54" s="15" t="s">
        <v>1432</v>
      </c>
      <c r="V54" s="15" t="s">
        <v>1433</v>
      </c>
      <c r="W54" s="15" t="s">
        <v>1246</v>
      </c>
      <c r="X54" s="15" t="s">
        <v>1434</v>
      </c>
      <c r="Y54" s="15" t="s">
        <v>1435</v>
      </c>
      <c r="Z54" s="15" t="s">
        <v>1436</v>
      </c>
      <c r="AA54" s="15" t="s">
        <v>1437</v>
      </c>
      <c r="AB54" s="15" t="s">
        <v>1438</v>
      </c>
      <c r="AC54" s="15" t="s">
        <v>1439</v>
      </c>
      <c r="AD54" s="15" t="s">
        <v>1440</v>
      </c>
      <c r="AE54" s="15" t="s">
        <v>1441</v>
      </c>
      <c r="AF54" s="15" t="s">
        <v>1442</v>
      </c>
      <c r="AG54" s="15" t="s">
        <v>1443</v>
      </c>
      <c r="AH54" s="15" t="s">
        <v>1444</v>
      </c>
      <c r="AI54" s="15" t="s">
        <v>1445</v>
      </c>
      <c r="AJ54" s="15" t="s">
        <v>1446</v>
      </c>
      <c r="AK54" s="15" t="s">
        <v>1447</v>
      </c>
      <c r="AL54" s="15" t="s">
        <v>1448</v>
      </c>
      <c r="AM54" s="15" t="s">
        <v>1449</v>
      </c>
      <c r="AN54" s="15" t="s">
        <v>1450</v>
      </c>
      <c r="AO54" s="15" t="s">
        <v>1451</v>
      </c>
      <c r="AP54" s="15" t="s">
        <v>1452</v>
      </c>
      <c r="AQ54" s="15" t="s">
        <v>1453</v>
      </c>
      <c r="AR54" s="15" t="s">
        <v>1454</v>
      </c>
      <c r="AS54" s="15" t="s">
        <v>1455</v>
      </c>
      <c r="AT54" s="30"/>
      <c r="AU54" s="30"/>
      <c r="AV54" s="30"/>
      <c r="AW54" s="15" t="s">
        <v>1456</v>
      </c>
    </row>
    <row r="55" spans="1:49" s="33" customFormat="1" ht="409.5" x14ac:dyDescent="0.25">
      <c r="A55" s="15">
        <v>55</v>
      </c>
      <c r="B55" s="15">
        <v>226</v>
      </c>
      <c r="C55" s="32">
        <v>45237.522349537037</v>
      </c>
      <c r="D55" s="15" t="s">
        <v>646</v>
      </c>
      <c r="E55" s="15" t="s">
        <v>1457</v>
      </c>
      <c r="F55" s="15" t="str">
        <f t="shared" si="0"/>
        <v>Robson Laverdi</v>
      </c>
      <c r="G55" s="15" t="s">
        <v>373</v>
      </c>
      <c r="H55" s="15" t="s">
        <v>189</v>
      </c>
      <c r="I55" s="15" t="s">
        <v>719</v>
      </c>
      <c r="J55" s="15" t="s">
        <v>1301</v>
      </c>
      <c r="K55" s="15" t="s">
        <v>1458</v>
      </c>
      <c r="L55" s="15" t="s">
        <v>1459</v>
      </c>
      <c r="M55" s="15" t="s">
        <v>1460</v>
      </c>
      <c r="N55" s="15" t="s">
        <v>1461</v>
      </c>
      <c r="O55" s="30"/>
      <c r="P55" s="15" t="s">
        <v>1462</v>
      </c>
      <c r="Q55" s="15" t="s">
        <v>1463</v>
      </c>
      <c r="R55" s="30"/>
      <c r="S55" s="15" t="s">
        <v>1464</v>
      </c>
      <c r="T55" s="15" t="s">
        <v>1465</v>
      </c>
      <c r="U55" s="30"/>
      <c r="V55" s="15" t="s">
        <v>1466</v>
      </c>
      <c r="W55" s="15" t="s">
        <v>1467</v>
      </c>
      <c r="X55" s="30"/>
      <c r="Y55" s="15" t="s">
        <v>1468</v>
      </c>
      <c r="Z55" s="15" t="s">
        <v>1469</v>
      </c>
      <c r="AA55" s="30"/>
      <c r="AB55" s="15" t="s">
        <v>1470</v>
      </c>
      <c r="AC55" s="15" t="s">
        <v>1471</v>
      </c>
      <c r="AD55" s="30"/>
      <c r="AE55" s="15" t="s">
        <v>1472</v>
      </c>
      <c r="AF55" s="15" t="s">
        <v>1473</v>
      </c>
      <c r="AG55" s="30"/>
      <c r="AH55" s="15" t="s">
        <v>1474</v>
      </c>
      <c r="AI55" s="15" t="s">
        <v>1475</v>
      </c>
      <c r="AJ55" s="30"/>
      <c r="AK55" s="15" t="s">
        <v>1476</v>
      </c>
      <c r="AL55" s="15" t="s">
        <v>1477</v>
      </c>
      <c r="AM55" s="30"/>
      <c r="AN55" s="15" t="s">
        <v>1478</v>
      </c>
      <c r="AO55" s="15" t="s">
        <v>1479</v>
      </c>
      <c r="AP55" s="30"/>
      <c r="AQ55" s="15" t="s">
        <v>1480</v>
      </c>
      <c r="AR55" s="15" t="s">
        <v>1103</v>
      </c>
      <c r="AS55" s="30"/>
      <c r="AT55" s="15" t="s">
        <v>1481</v>
      </c>
      <c r="AU55" s="15" t="s">
        <v>716</v>
      </c>
      <c r="AV55" s="30"/>
      <c r="AW55" s="15" t="s">
        <v>1482</v>
      </c>
    </row>
    <row r="56" spans="1:49" s="33" customFormat="1" ht="395.25" x14ac:dyDescent="0.25">
      <c r="A56" s="15">
        <v>54</v>
      </c>
      <c r="B56" s="15">
        <v>225</v>
      </c>
      <c r="C56" s="32">
        <v>45237.510752314818</v>
      </c>
      <c r="D56" s="15" t="s">
        <v>646</v>
      </c>
      <c r="E56" s="15" t="s">
        <v>1483</v>
      </c>
      <c r="F56" s="15" t="str">
        <f t="shared" si="0"/>
        <v>Vitor Hugo Zanette</v>
      </c>
      <c r="G56" s="15" t="s">
        <v>375</v>
      </c>
      <c r="H56" s="15" t="s">
        <v>201</v>
      </c>
      <c r="I56" s="15" t="s">
        <v>176</v>
      </c>
      <c r="J56" s="15" t="s">
        <v>1301</v>
      </c>
      <c r="K56" s="15" t="s">
        <v>1484</v>
      </c>
      <c r="L56" s="15" t="s">
        <v>1485</v>
      </c>
      <c r="M56" s="15" t="s">
        <v>1486</v>
      </c>
      <c r="N56" s="15" t="s">
        <v>1487</v>
      </c>
      <c r="O56" s="30"/>
      <c r="P56" s="30"/>
      <c r="Q56" s="15" t="s">
        <v>1488</v>
      </c>
      <c r="R56" s="30"/>
      <c r="S56" s="30"/>
      <c r="T56" s="15" t="s">
        <v>1489</v>
      </c>
      <c r="U56" s="30"/>
      <c r="V56" s="15" t="s">
        <v>1490</v>
      </c>
      <c r="W56" s="15" t="s">
        <v>750</v>
      </c>
      <c r="X56" s="30"/>
      <c r="Y56" s="30"/>
      <c r="Z56" s="15" t="s">
        <v>1491</v>
      </c>
      <c r="AA56" s="30"/>
      <c r="AB56" s="30"/>
      <c r="AC56" s="15" t="s">
        <v>1492</v>
      </c>
      <c r="AD56" s="30"/>
      <c r="AE56" s="30"/>
      <c r="AF56" s="15" t="s">
        <v>1493</v>
      </c>
      <c r="AG56" s="30"/>
      <c r="AH56" s="30"/>
      <c r="AI56" s="15" t="s">
        <v>1494</v>
      </c>
      <c r="AJ56" s="30"/>
      <c r="AK56" s="30"/>
      <c r="AL56" s="15" t="s">
        <v>1495</v>
      </c>
      <c r="AM56" s="30"/>
      <c r="AN56" s="30"/>
      <c r="AO56" s="15" t="s">
        <v>1496</v>
      </c>
      <c r="AP56" s="30"/>
      <c r="AQ56" s="30"/>
      <c r="AR56" s="15" t="s">
        <v>1497</v>
      </c>
      <c r="AS56" s="30"/>
      <c r="AT56" s="30"/>
      <c r="AU56" s="15" t="s">
        <v>716</v>
      </c>
      <c r="AV56" s="30"/>
      <c r="AW56" s="30"/>
    </row>
    <row r="57" spans="1:49" s="33" customFormat="1" ht="51" x14ac:dyDescent="0.25">
      <c r="A57" s="15">
        <v>56</v>
      </c>
      <c r="B57" s="15">
        <v>227</v>
      </c>
      <c r="C57" s="32">
        <v>45237.739641203705</v>
      </c>
      <c r="D57" s="15" t="s">
        <v>646</v>
      </c>
      <c r="E57" s="15" t="s">
        <v>1498</v>
      </c>
      <c r="F57" s="15" t="str">
        <f t="shared" si="0"/>
        <v>Leonardo Pires</v>
      </c>
      <c r="G57" s="15" t="s">
        <v>377</v>
      </c>
      <c r="H57" s="15" t="s">
        <v>189</v>
      </c>
      <c r="I57" s="30"/>
      <c r="J57" s="15" t="s">
        <v>1499</v>
      </c>
      <c r="K57" s="15" t="s">
        <v>1500</v>
      </c>
      <c r="L57" s="15" t="s">
        <v>1501</v>
      </c>
      <c r="M57" s="15" t="s">
        <v>1502</v>
      </c>
      <c r="N57" s="30"/>
      <c r="O57" s="15" t="s">
        <v>1503</v>
      </c>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15" t="s">
        <v>1504</v>
      </c>
    </row>
    <row r="58" spans="1:49" s="33" customFormat="1" ht="409.5" x14ac:dyDescent="0.25">
      <c r="A58" s="15">
        <v>57</v>
      </c>
      <c r="B58" s="15">
        <v>228</v>
      </c>
      <c r="C58" s="32">
        <v>45237.935891203706</v>
      </c>
      <c r="D58" s="15" t="s">
        <v>646</v>
      </c>
      <c r="E58" s="15" t="s">
        <v>1505</v>
      </c>
      <c r="F58" s="15" t="str">
        <f t="shared" si="0"/>
        <v>Jarem Raul Garcia</v>
      </c>
      <c r="G58" s="15" t="s">
        <v>378</v>
      </c>
      <c r="H58" s="15" t="s">
        <v>189</v>
      </c>
      <c r="I58" s="15" t="s">
        <v>648</v>
      </c>
      <c r="J58" s="15" t="s">
        <v>1301</v>
      </c>
      <c r="K58" s="15" t="s">
        <v>1506</v>
      </c>
      <c r="L58" s="15" t="s">
        <v>1507</v>
      </c>
      <c r="M58" s="15" t="s">
        <v>1508</v>
      </c>
      <c r="N58" s="15" t="s">
        <v>1509</v>
      </c>
      <c r="O58" s="15" t="s">
        <v>1510</v>
      </c>
      <c r="P58" s="30"/>
      <c r="Q58" s="15" t="s">
        <v>1511</v>
      </c>
      <c r="R58" s="30"/>
      <c r="S58" s="30"/>
      <c r="T58" s="15" t="s">
        <v>1512</v>
      </c>
      <c r="U58" s="30"/>
      <c r="V58" s="30"/>
      <c r="W58" s="15" t="s">
        <v>1513</v>
      </c>
      <c r="X58" s="30"/>
      <c r="Y58" s="30"/>
      <c r="Z58" s="15" t="s">
        <v>1514</v>
      </c>
      <c r="AA58" s="30"/>
      <c r="AB58" s="30"/>
      <c r="AC58" s="15" t="s">
        <v>1515</v>
      </c>
      <c r="AD58" s="30"/>
      <c r="AE58" s="30"/>
      <c r="AF58" s="15" t="s">
        <v>1516</v>
      </c>
      <c r="AG58" s="30"/>
      <c r="AH58" s="30"/>
      <c r="AI58" s="15" t="s">
        <v>1517</v>
      </c>
      <c r="AJ58" s="30"/>
      <c r="AK58" s="30"/>
      <c r="AL58" s="15" t="s">
        <v>1518</v>
      </c>
      <c r="AM58" s="30"/>
      <c r="AN58" s="30"/>
      <c r="AO58" s="15" t="s">
        <v>1519</v>
      </c>
      <c r="AP58" s="30"/>
      <c r="AQ58" s="30"/>
      <c r="AR58" s="15" t="s">
        <v>991</v>
      </c>
      <c r="AS58" s="30"/>
      <c r="AT58" s="30"/>
      <c r="AU58" s="15" t="s">
        <v>1104</v>
      </c>
      <c r="AV58" s="30"/>
      <c r="AW58" s="15" t="s">
        <v>1520</v>
      </c>
    </row>
    <row r="59" spans="1:49" s="33" customFormat="1" ht="25.5" x14ac:dyDescent="0.25">
      <c r="A59" s="15">
        <v>58</v>
      </c>
      <c r="B59" s="15">
        <v>229</v>
      </c>
      <c r="C59" s="32">
        <v>45238.399456018517</v>
      </c>
      <c r="D59" s="15" t="s">
        <v>646</v>
      </c>
      <c r="E59" s="15" t="s">
        <v>1521</v>
      </c>
      <c r="F59" s="15" t="str">
        <f t="shared" si="0"/>
        <v>Ademar Bayer</v>
      </c>
      <c r="G59" s="15" t="s">
        <v>379</v>
      </c>
      <c r="H59" s="15" t="s">
        <v>193</v>
      </c>
      <c r="I59" s="15" t="s">
        <v>55</v>
      </c>
      <c r="J59" s="15" t="s">
        <v>1522</v>
      </c>
      <c r="K59" s="15" t="s">
        <v>1523</v>
      </c>
      <c r="L59" s="15" t="s">
        <v>1524</v>
      </c>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15" t="s">
        <v>1525</v>
      </c>
    </row>
    <row r="60" spans="1:49" s="33" customFormat="1" ht="409.5" x14ac:dyDescent="0.25">
      <c r="A60" s="15">
        <v>59</v>
      </c>
      <c r="B60" s="15">
        <v>230</v>
      </c>
      <c r="C60" s="32">
        <v>45238.592650462961</v>
      </c>
      <c r="D60" s="15" t="s">
        <v>646</v>
      </c>
      <c r="E60" s="15" t="s">
        <v>1526</v>
      </c>
      <c r="F60" s="15" t="str">
        <f t="shared" si="0"/>
        <v>Hamilton Ventura Rodrigues</v>
      </c>
      <c r="G60" s="15" t="s">
        <v>380</v>
      </c>
      <c r="H60" s="15" t="s">
        <v>187</v>
      </c>
      <c r="I60" s="15" t="s">
        <v>1527</v>
      </c>
      <c r="J60" s="15" t="s">
        <v>1528</v>
      </c>
      <c r="K60" s="15" t="s">
        <v>1529</v>
      </c>
      <c r="L60" s="15" t="s">
        <v>1530</v>
      </c>
      <c r="M60" s="15" t="s">
        <v>1531</v>
      </c>
      <c r="N60" s="15" t="s">
        <v>1532</v>
      </c>
      <c r="O60" s="15" t="s">
        <v>1533</v>
      </c>
      <c r="P60" s="15" t="s">
        <v>1534</v>
      </c>
      <c r="Q60" s="15" t="s">
        <v>1535</v>
      </c>
      <c r="R60" s="30"/>
      <c r="S60" s="15" t="s">
        <v>1536</v>
      </c>
      <c r="T60" s="15" t="s">
        <v>1537</v>
      </c>
      <c r="U60" s="30"/>
      <c r="V60" s="15" t="s">
        <v>1538</v>
      </c>
      <c r="W60" s="15" t="s">
        <v>1539</v>
      </c>
      <c r="X60" s="30"/>
      <c r="Y60" s="15" t="s">
        <v>1540</v>
      </c>
      <c r="Z60" s="15" t="s">
        <v>1541</v>
      </c>
      <c r="AA60" s="30"/>
      <c r="AB60" s="15" t="s">
        <v>1542</v>
      </c>
      <c r="AC60" s="15" t="s">
        <v>1543</v>
      </c>
      <c r="AD60" s="30"/>
      <c r="AE60" s="15" t="s">
        <v>1544</v>
      </c>
      <c r="AF60" s="15" t="s">
        <v>36</v>
      </c>
      <c r="AG60" s="30"/>
      <c r="AH60" s="30"/>
      <c r="AI60" s="30"/>
      <c r="AJ60" s="30"/>
      <c r="AK60" s="30"/>
      <c r="AL60" s="30"/>
      <c r="AM60" s="30"/>
      <c r="AN60" s="30"/>
      <c r="AO60" s="30"/>
      <c r="AP60" s="30"/>
      <c r="AQ60" s="30"/>
      <c r="AR60" s="30"/>
      <c r="AS60" s="30"/>
      <c r="AT60" s="30"/>
      <c r="AU60" s="30"/>
      <c r="AV60" s="30"/>
      <c r="AW60" s="30"/>
    </row>
    <row r="61" spans="1:49" s="33" customFormat="1" ht="318.75" x14ac:dyDescent="0.25">
      <c r="A61" s="15">
        <v>60</v>
      </c>
      <c r="B61" s="15">
        <v>231</v>
      </c>
      <c r="C61" s="32">
        <v>45239.569039351853</v>
      </c>
      <c r="D61" s="15" t="s">
        <v>646</v>
      </c>
      <c r="E61" s="15" t="s">
        <v>1545</v>
      </c>
      <c r="F61" s="15" t="str">
        <f t="shared" si="0"/>
        <v>Marcus Friedrich Von Borstel</v>
      </c>
      <c r="G61" s="15" t="s">
        <v>381</v>
      </c>
      <c r="H61" s="15" t="s">
        <v>195</v>
      </c>
      <c r="I61" s="15" t="s">
        <v>648</v>
      </c>
      <c r="J61" s="15" t="s">
        <v>1546</v>
      </c>
      <c r="K61" s="15" t="s">
        <v>1547</v>
      </c>
      <c r="L61" s="15" t="s">
        <v>1548</v>
      </c>
      <c r="M61" s="30"/>
      <c r="N61" s="30"/>
      <c r="O61" s="30"/>
      <c r="P61" s="30"/>
      <c r="Q61" s="15" t="s">
        <v>1549</v>
      </c>
      <c r="R61" s="30"/>
      <c r="S61" s="30"/>
      <c r="T61" s="15" t="s">
        <v>1550</v>
      </c>
      <c r="U61" s="30"/>
      <c r="V61" s="30"/>
      <c r="W61" s="15" t="s">
        <v>790</v>
      </c>
      <c r="X61" s="30"/>
      <c r="Y61" s="30"/>
      <c r="Z61" s="30"/>
      <c r="AA61" s="30"/>
      <c r="AB61" s="30"/>
      <c r="AC61" s="15" t="s">
        <v>1551</v>
      </c>
      <c r="AD61" s="30"/>
      <c r="AE61" s="30"/>
      <c r="AF61" s="15" t="s">
        <v>1552</v>
      </c>
      <c r="AG61" s="30"/>
      <c r="AH61" s="30"/>
      <c r="AI61" s="15" t="s">
        <v>1553</v>
      </c>
      <c r="AJ61" s="30"/>
      <c r="AK61" s="30"/>
      <c r="AL61" s="15" t="s">
        <v>1554</v>
      </c>
      <c r="AM61" s="30"/>
      <c r="AN61" s="30"/>
      <c r="AO61" s="15" t="s">
        <v>1555</v>
      </c>
      <c r="AP61" s="30"/>
      <c r="AQ61" s="30"/>
      <c r="AR61" s="15" t="s">
        <v>1556</v>
      </c>
      <c r="AS61" s="30"/>
      <c r="AT61" s="30"/>
      <c r="AU61" s="15" t="s">
        <v>716</v>
      </c>
      <c r="AV61" s="30"/>
      <c r="AW61" s="30"/>
    </row>
    <row r="62" spans="1:49" s="33" customFormat="1" ht="280.5" x14ac:dyDescent="0.25">
      <c r="A62" s="15">
        <v>61</v>
      </c>
      <c r="B62" s="15">
        <v>232</v>
      </c>
      <c r="C62" s="32">
        <v>45239.708252314813</v>
      </c>
      <c r="D62" s="15" t="s">
        <v>646</v>
      </c>
      <c r="E62" s="15" t="s">
        <v>1557</v>
      </c>
      <c r="F62" s="15" t="str">
        <f t="shared" si="0"/>
        <v>Heverson Feliciano</v>
      </c>
      <c r="G62" s="15" t="s">
        <v>382</v>
      </c>
      <c r="H62" s="15" t="s">
        <v>195</v>
      </c>
      <c r="I62" s="15" t="s">
        <v>1558</v>
      </c>
      <c r="J62" s="15" t="s">
        <v>1559</v>
      </c>
      <c r="K62" s="15" t="s">
        <v>1560</v>
      </c>
      <c r="L62" s="15" t="s">
        <v>1561</v>
      </c>
      <c r="M62" s="15" t="s">
        <v>1562</v>
      </c>
      <c r="N62" s="15" t="s">
        <v>1563</v>
      </c>
      <c r="O62" s="30"/>
      <c r="P62" s="30"/>
      <c r="Q62" s="15" t="s">
        <v>1564</v>
      </c>
      <c r="R62" s="30"/>
      <c r="S62" s="15" t="s">
        <v>1565</v>
      </c>
      <c r="T62" s="15" t="s">
        <v>1566</v>
      </c>
      <c r="U62" s="30"/>
      <c r="V62" s="15" t="s">
        <v>1567</v>
      </c>
      <c r="W62" s="15" t="s">
        <v>1568</v>
      </c>
      <c r="X62" s="30"/>
      <c r="Y62" s="30"/>
      <c r="Z62" s="15" t="s">
        <v>1569</v>
      </c>
      <c r="AA62" s="30"/>
      <c r="AB62" s="30"/>
      <c r="AC62" s="15" t="s">
        <v>1570</v>
      </c>
      <c r="AD62" s="30"/>
      <c r="AE62" s="30"/>
      <c r="AF62" s="15" t="s">
        <v>1571</v>
      </c>
      <c r="AG62" s="30"/>
      <c r="AH62" s="30"/>
      <c r="AI62" s="15" t="s">
        <v>1572</v>
      </c>
      <c r="AJ62" s="30"/>
      <c r="AK62" s="30"/>
      <c r="AL62" s="15" t="s">
        <v>1573</v>
      </c>
      <c r="AM62" s="30"/>
      <c r="AN62" s="30"/>
      <c r="AO62" s="15" t="s">
        <v>1574</v>
      </c>
      <c r="AP62" s="30"/>
      <c r="AQ62" s="30"/>
      <c r="AR62" s="15" t="s">
        <v>955</v>
      </c>
      <c r="AS62" s="30"/>
      <c r="AT62" s="30"/>
      <c r="AU62" s="15" t="s">
        <v>1009</v>
      </c>
      <c r="AV62" s="30"/>
      <c r="AW62" s="30"/>
    </row>
    <row r="63" spans="1:49" s="33" customFormat="1" ht="293.25" x14ac:dyDescent="0.25">
      <c r="A63" s="15">
        <v>62</v>
      </c>
      <c r="B63" s="15">
        <v>233</v>
      </c>
      <c r="C63" s="32">
        <v>45240.455428240741</v>
      </c>
      <c r="D63" s="15" t="s">
        <v>646</v>
      </c>
      <c r="E63" s="15" t="s">
        <v>1575</v>
      </c>
      <c r="F63" s="15" t="str">
        <f t="shared" si="0"/>
        <v>Anderson De Souza Goes</v>
      </c>
      <c r="G63" s="15" t="s">
        <v>383</v>
      </c>
      <c r="H63" s="15" t="s">
        <v>195</v>
      </c>
      <c r="I63" s="15" t="s">
        <v>648</v>
      </c>
      <c r="J63" s="15" t="s">
        <v>1576</v>
      </c>
      <c r="K63" s="15" t="s">
        <v>1577</v>
      </c>
      <c r="L63" s="15" t="s">
        <v>1578</v>
      </c>
      <c r="M63" s="30"/>
      <c r="N63" s="15" t="s">
        <v>1579</v>
      </c>
      <c r="O63" s="30"/>
      <c r="P63" s="30"/>
      <c r="Q63" s="15" t="s">
        <v>1580</v>
      </c>
      <c r="R63" s="30"/>
      <c r="S63" s="30"/>
      <c r="T63" s="15" t="s">
        <v>1581</v>
      </c>
      <c r="U63" s="30"/>
      <c r="V63" s="30"/>
      <c r="W63" s="15" t="s">
        <v>790</v>
      </c>
      <c r="X63" s="30"/>
      <c r="Y63" s="30"/>
      <c r="Z63" s="15" t="s">
        <v>1582</v>
      </c>
      <c r="AA63" s="30"/>
      <c r="AB63" s="30"/>
      <c r="AC63" s="15" t="s">
        <v>1583</v>
      </c>
      <c r="AD63" s="30"/>
      <c r="AE63" s="30"/>
      <c r="AF63" s="15" t="s">
        <v>1584</v>
      </c>
      <c r="AG63" s="30"/>
      <c r="AH63" s="30"/>
      <c r="AI63" s="15" t="s">
        <v>1585</v>
      </c>
      <c r="AJ63" s="30"/>
      <c r="AK63" s="30"/>
      <c r="AL63" s="15" t="s">
        <v>1586</v>
      </c>
      <c r="AM63" s="30"/>
      <c r="AN63" s="30"/>
      <c r="AO63" s="15" t="s">
        <v>798</v>
      </c>
      <c r="AP63" s="30"/>
      <c r="AQ63" s="30"/>
      <c r="AR63" s="15" t="s">
        <v>1587</v>
      </c>
      <c r="AS63" s="30"/>
      <c r="AT63" s="30"/>
      <c r="AU63" s="15" t="s">
        <v>716</v>
      </c>
      <c r="AV63" s="30"/>
      <c r="AW63" s="30"/>
    </row>
    <row r="64" spans="1:49" s="33" customFormat="1" ht="191.25" x14ac:dyDescent="0.25">
      <c r="A64" s="15">
        <v>63</v>
      </c>
      <c r="B64" s="15">
        <v>234</v>
      </c>
      <c r="C64" s="32">
        <v>45240.467314814814</v>
      </c>
      <c r="D64" s="15" t="s">
        <v>646</v>
      </c>
      <c r="E64" s="15" t="s">
        <v>1588</v>
      </c>
      <c r="F64" s="15" t="str">
        <f t="shared" si="0"/>
        <v>Esron Fiori Miranda</v>
      </c>
      <c r="G64" s="15" t="s">
        <v>384</v>
      </c>
      <c r="H64" s="15" t="s">
        <v>187</v>
      </c>
      <c r="I64" s="15" t="s">
        <v>55</v>
      </c>
      <c r="J64" s="15" t="s">
        <v>1528</v>
      </c>
      <c r="K64" s="15" t="s">
        <v>1589</v>
      </c>
      <c r="L64" s="15" t="s">
        <v>1590</v>
      </c>
      <c r="M64" s="15" t="s">
        <v>1591</v>
      </c>
      <c r="N64" s="15" t="s">
        <v>1592</v>
      </c>
      <c r="O64" s="30"/>
      <c r="P64" s="30"/>
      <c r="Q64" s="30"/>
      <c r="R64" s="30"/>
      <c r="S64" s="30"/>
      <c r="T64" s="30"/>
      <c r="U64" s="30"/>
      <c r="V64" s="30"/>
      <c r="W64" s="30"/>
      <c r="X64" s="30"/>
      <c r="Y64" s="30"/>
      <c r="Z64" s="30"/>
      <c r="AA64" s="30"/>
      <c r="AB64" s="30"/>
      <c r="AC64" s="30"/>
      <c r="AD64" s="30"/>
      <c r="AE64" s="30"/>
      <c r="AF64" s="30"/>
      <c r="AG64" s="30"/>
      <c r="AH64" s="30"/>
      <c r="AI64" s="30"/>
      <c r="AJ64" s="30"/>
      <c r="AK64" s="15" t="s">
        <v>1591</v>
      </c>
      <c r="AL64" s="15" t="s">
        <v>1593</v>
      </c>
      <c r="AM64" s="30"/>
      <c r="AN64" s="30"/>
      <c r="AO64" s="30"/>
      <c r="AP64" s="30"/>
      <c r="AQ64" s="30"/>
      <c r="AR64" s="30"/>
      <c r="AS64" s="30"/>
      <c r="AT64" s="30"/>
      <c r="AU64" s="30"/>
      <c r="AV64" s="30"/>
      <c r="AW64" s="15" t="s">
        <v>1594</v>
      </c>
    </row>
    <row r="65" spans="1:49" s="33" customFormat="1" ht="331.5" x14ac:dyDescent="0.25">
      <c r="A65" s="15">
        <v>66</v>
      </c>
      <c r="B65" s="15">
        <v>237</v>
      </c>
      <c r="C65" s="32">
        <v>45240.626608796294</v>
      </c>
      <c r="D65" s="15" t="s">
        <v>646</v>
      </c>
      <c r="E65" s="15" t="s">
        <v>1595</v>
      </c>
      <c r="F65" s="15" t="str">
        <f t="shared" si="0"/>
        <v>Alexandre Mendes Dos Reis</v>
      </c>
      <c r="G65" s="15" t="s">
        <v>385</v>
      </c>
      <c r="H65" s="15" t="s">
        <v>187</v>
      </c>
      <c r="I65" s="15" t="s">
        <v>648</v>
      </c>
      <c r="J65" s="15" t="s">
        <v>1596</v>
      </c>
      <c r="K65" s="15" t="s">
        <v>1597</v>
      </c>
      <c r="L65" s="15" t="s">
        <v>1598</v>
      </c>
      <c r="M65" s="15" t="s">
        <v>1599</v>
      </c>
      <c r="N65" s="15" t="s">
        <v>1532</v>
      </c>
      <c r="O65" s="15" t="s">
        <v>1600</v>
      </c>
      <c r="P65" s="15" t="s">
        <v>1601</v>
      </c>
      <c r="Q65" s="15" t="s">
        <v>1602</v>
      </c>
      <c r="R65" s="15" t="s">
        <v>1603</v>
      </c>
      <c r="S65" s="15" t="s">
        <v>1604</v>
      </c>
      <c r="T65" s="15" t="s">
        <v>1605</v>
      </c>
      <c r="U65" s="15" t="s">
        <v>1606</v>
      </c>
      <c r="V65" s="15" t="s">
        <v>1607</v>
      </c>
      <c r="W65" s="15" t="s">
        <v>708</v>
      </c>
      <c r="X65" s="15" t="s">
        <v>1608</v>
      </c>
      <c r="Y65" s="15" t="s">
        <v>1609</v>
      </c>
      <c r="Z65" s="15" t="s">
        <v>1610</v>
      </c>
      <c r="AA65" s="15" t="s">
        <v>1611</v>
      </c>
      <c r="AB65" s="30"/>
      <c r="AC65" s="15" t="s">
        <v>1612</v>
      </c>
      <c r="AD65" s="15" t="s">
        <v>1613</v>
      </c>
      <c r="AE65" s="15" t="s">
        <v>1614</v>
      </c>
      <c r="AF65" s="15" t="s">
        <v>1615</v>
      </c>
      <c r="AG65" s="15" t="s">
        <v>1616</v>
      </c>
      <c r="AH65" s="30"/>
      <c r="AI65" s="15" t="s">
        <v>1617</v>
      </c>
      <c r="AJ65" s="30"/>
      <c r="AK65" s="30"/>
      <c r="AL65" s="15" t="s">
        <v>1618</v>
      </c>
      <c r="AM65" s="30"/>
      <c r="AN65" s="30"/>
      <c r="AO65" s="15" t="s">
        <v>1619</v>
      </c>
      <c r="AP65" s="30"/>
      <c r="AQ65" s="30"/>
      <c r="AR65" s="15" t="s">
        <v>1364</v>
      </c>
      <c r="AS65" s="30"/>
      <c r="AT65" s="30"/>
      <c r="AU65" s="15" t="s">
        <v>716</v>
      </c>
      <c r="AV65" s="30"/>
      <c r="AW65" s="15" t="s">
        <v>1620</v>
      </c>
    </row>
    <row r="66" spans="1:49" s="33" customFormat="1" ht="38.25" x14ac:dyDescent="0.25">
      <c r="A66" s="15">
        <v>64</v>
      </c>
      <c r="B66" s="15">
        <v>235</v>
      </c>
      <c r="C66" s="32">
        <v>45240.47991898148</v>
      </c>
      <c r="D66" s="15" t="s">
        <v>646</v>
      </c>
      <c r="E66" s="15" t="s">
        <v>1621</v>
      </c>
      <c r="F66" s="15" t="str">
        <f t="shared" si="0"/>
        <v>Márcia Regina Lopes Mendonça</v>
      </c>
      <c r="G66" s="15" t="s">
        <v>387</v>
      </c>
      <c r="H66" s="15" t="s">
        <v>196</v>
      </c>
      <c r="I66" s="15" t="s">
        <v>648</v>
      </c>
      <c r="J66" s="15" t="s">
        <v>387</v>
      </c>
      <c r="K66" s="15" t="s">
        <v>1622</v>
      </c>
      <c r="L66" s="15" t="s">
        <v>1623</v>
      </c>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15" t="s">
        <v>1624</v>
      </c>
    </row>
    <row r="67" spans="1:49" s="33" customFormat="1" ht="409.5" x14ac:dyDescent="0.25">
      <c r="A67" s="15">
        <v>65</v>
      </c>
      <c r="B67" s="15">
        <v>236</v>
      </c>
      <c r="C67" s="32">
        <v>45240.551134259258</v>
      </c>
      <c r="D67" s="15" t="s">
        <v>646</v>
      </c>
      <c r="E67" s="15" t="s">
        <v>1625</v>
      </c>
      <c r="F67" s="15" t="str">
        <f t="shared" ref="F67:F130" si="1">PROPER(E67)</f>
        <v>Charlie Antoni Miquelin</v>
      </c>
      <c r="G67" s="15" t="s">
        <v>389</v>
      </c>
      <c r="H67" s="15" t="s">
        <v>182</v>
      </c>
      <c r="I67" s="30"/>
      <c r="J67" s="15" t="s">
        <v>1626</v>
      </c>
      <c r="K67" s="15" t="s">
        <v>1627</v>
      </c>
      <c r="L67" s="15" t="s">
        <v>1628</v>
      </c>
      <c r="M67" s="15" t="s">
        <v>1629</v>
      </c>
      <c r="N67" s="15" t="s">
        <v>1630</v>
      </c>
      <c r="O67" s="30"/>
      <c r="P67" s="15" t="s">
        <v>1631</v>
      </c>
      <c r="Q67" s="15" t="s">
        <v>1632</v>
      </c>
      <c r="R67" s="30"/>
      <c r="S67" s="15" t="s">
        <v>1633</v>
      </c>
      <c r="T67" s="15" t="s">
        <v>1634</v>
      </c>
      <c r="U67" s="30"/>
      <c r="V67" s="15" t="s">
        <v>1635</v>
      </c>
      <c r="W67" s="15" t="s">
        <v>790</v>
      </c>
      <c r="X67" s="30"/>
      <c r="Y67" s="15" t="s">
        <v>1636</v>
      </c>
      <c r="Z67" s="15" t="s">
        <v>1637</v>
      </c>
      <c r="AA67" s="30"/>
      <c r="AB67" s="15" t="s">
        <v>1638</v>
      </c>
      <c r="AC67" s="15" t="s">
        <v>1639</v>
      </c>
      <c r="AD67" s="30"/>
      <c r="AE67" s="15" t="s">
        <v>1640</v>
      </c>
      <c r="AF67" s="15" t="s">
        <v>756</v>
      </c>
      <c r="AG67" s="30"/>
      <c r="AH67" s="15" t="s">
        <v>1641</v>
      </c>
      <c r="AI67" s="15" t="s">
        <v>1642</v>
      </c>
      <c r="AJ67" s="30"/>
      <c r="AK67" s="15" t="s">
        <v>1643</v>
      </c>
      <c r="AL67" s="15" t="s">
        <v>1618</v>
      </c>
      <c r="AM67" s="30"/>
      <c r="AN67" s="15" t="s">
        <v>1644</v>
      </c>
      <c r="AO67" s="15" t="s">
        <v>1645</v>
      </c>
      <c r="AP67" s="30"/>
      <c r="AQ67" s="15" t="s">
        <v>1646</v>
      </c>
      <c r="AR67" s="15" t="s">
        <v>914</v>
      </c>
      <c r="AS67" s="30"/>
      <c r="AT67" s="15" t="s">
        <v>1647</v>
      </c>
      <c r="AU67" s="15" t="s">
        <v>716</v>
      </c>
      <c r="AV67" s="30"/>
      <c r="AW67" s="15" t="s">
        <v>1648</v>
      </c>
    </row>
    <row r="68" spans="1:49" s="33" customFormat="1" ht="293.25" x14ac:dyDescent="0.25">
      <c r="A68" s="15">
        <v>67</v>
      </c>
      <c r="B68" s="15">
        <v>238</v>
      </c>
      <c r="C68" s="32">
        <v>45240.64744212963</v>
      </c>
      <c r="D68" s="15" t="s">
        <v>646</v>
      </c>
      <c r="E68" s="15" t="s">
        <v>1649</v>
      </c>
      <c r="F68" s="15" t="str">
        <f t="shared" si="1"/>
        <v>Silvana Mali Kumura</v>
      </c>
      <c r="G68" s="15" t="s">
        <v>390</v>
      </c>
      <c r="H68" s="15" t="s">
        <v>195</v>
      </c>
      <c r="I68" s="15" t="s">
        <v>719</v>
      </c>
      <c r="J68" s="15" t="s">
        <v>1650</v>
      </c>
      <c r="K68" s="15" t="s">
        <v>1651</v>
      </c>
      <c r="L68" s="15" t="s">
        <v>1652</v>
      </c>
      <c r="M68" s="15" t="s">
        <v>1653</v>
      </c>
      <c r="N68" s="15" t="s">
        <v>1654</v>
      </c>
      <c r="O68" s="30"/>
      <c r="P68" s="15" t="s">
        <v>1655</v>
      </c>
      <c r="Q68" s="15" t="s">
        <v>1656</v>
      </c>
      <c r="R68" s="30"/>
      <c r="S68" s="15" t="s">
        <v>1657</v>
      </c>
      <c r="T68" s="15" t="s">
        <v>1658</v>
      </c>
      <c r="U68" s="30"/>
      <c r="V68" s="15" t="s">
        <v>1659</v>
      </c>
      <c r="W68" s="15" t="s">
        <v>790</v>
      </c>
      <c r="X68" s="30"/>
      <c r="Y68" s="30"/>
      <c r="Z68" s="15" t="s">
        <v>1660</v>
      </c>
      <c r="AA68" s="30"/>
      <c r="AB68" s="30"/>
      <c r="AC68" s="15" t="s">
        <v>1661</v>
      </c>
      <c r="AD68" s="30"/>
      <c r="AE68" s="30"/>
      <c r="AF68" s="15" t="s">
        <v>1662</v>
      </c>
      <c r="AG68" s="30"/>
      <c r="AH68" s="30"/>
      <c r="AI68" s="15" t="s">
        <v>1663</v>
      </c>
      <c r="AJ68" s="30"/>
      <c r="AK68" s="30"/>
      <c r="AL68" s="15" t="s">
        <v>1664</v>
      </c>
      <c r="AM68" s="30"/>
      <c r="AN68" s="30"/>
      <c r="AO68" s="15" t="s">
        <v>1665</v>
      </c>
      <c r="AP68" s="30"/>
      <c r="AQ68" s="30"/>
      <c r="AR68" s="15" t="s">
        <v>1288</v>
      </c>
      <c r="AS68" s="30"/>
      <c r="AT68" s="30"/>
      <c r="AU68" s="15" t="s">
        <v>1104</v>
      </c>
      <c r="AV68" s="30"/>
      <c r="AW68" s="15" t="s">
        <v>1666</v>
      </c>
    </row>
    <row r="69" spans="1:49" s="33" customFormat="1" ht="165.75" x14ac:dyDescent="0.25">
      <c r="A69" s="15">
        <v>68</v>
      </c>
      <c r="B69" s="15">
        <v>239</v>
      </c>
      <c r="C69" s="32">
        <v>45240.681793981479</v>
      </c>
      <c r="D69" s="15" t="s">
        <v>646</v>
      </c>
      <c r="E69" s="15" t="s">
        <v>1667</v>
      </c>
      <c r="F69" s="15" t="str">
        <f t="shared" si="1"/>
        <v>Filipe Dantas</v>
      </c>
      <c r="G69" s="15" t="s">
        <v>391</v>
      </c>
      <c r="H69" s="15" t="s">
        <v>182</v>
      </c>
      <c r="I69" s="30"/>
      <c r="J69" s="15" t="s">
        <v>766</v>
      </c>
      <c r="K69" s="15" t="s">
        <v>1668</v>
      </c>
      <c r="L69" s="15" t="s">
        <v>1669</v>
      </c>
      <c r="M69" s="15" t="s">
        <v>1670</v>
      </c>
      <c r="N69" s="15" t="s">
        <v>1671</v>
      </c>
      <c r="O69" s="30"/>
      <c r="P69" s="15" t="s">
        <v>1672</v>
      </c>
      <c r="Q69" s="15" t="s">
        <v>1673</v>
      </c>
      <c r="R69" s="30"/>
      <c r="S69" s="15" t="s">
        <v>1674</v>
      </c>
      <c r="T69" s="15" t="s">
        <v>1675</v>
      </c>
      <c r="U69" s="30"/>
      <c r="V69" s="15" t="s">
        <v>1676</v>
      </c>
      <c r="W69" s="15" t="s">
        <v>1277</v>
      </c>
      <c r="X69" s="30"/>
      <c r="Y69" s="30"/>
      <c r="Z69" s="30"/>
      <c r="AA69" s="30"/>
      <c r="AB69" s="30"/>
      <c r="AC69" s="15" t="s">
        <v>1677</v>
      </c>
      <c r="AD69" s="30"/>
      <c r="AE69" s="30"/>
      <c r="AF69" s="15" t="s">
        <v>84</v>
      </c>
      <c r="AG69" s="30"/>
      <c r="AH69" s="30"/>
      <c r="AI69" s="15" t="s">
        <v>1678</v>
      </c>
      <c r="AJ69" s="30"/>
      <c r="AK69" s="30"/>
      <c r="AL69" s="15" t="s">
        <v>1679</v>
      </c>
      <c r="AM69" s="30"/>
      <c r="AN69" s="30"/>
      <c r="AO69" s="15" t="s">
        <v>1680</v>
      </c>
      <c r="AP69" s="30"/>
      <c r="AQ69" s="30"/>
      <c r="AR69" s="30"/>
      <c r="AS69" s="30"/>
      <c r="AT69" s="30"/>
      <c r="AU69" s="15" t="s">
        <v>1009</v>
      </c>
      <c r="AV69" s="30"/>
      <c r="AW69" s="15" t="s">
        <v>1681</v>
      </c>
    </row>
    <row r="70" spans="1:49" s="33" customFormat="1" x14ac:dyDescent="0.25">
      <c r="A70" s="15">
        <v>69</v>
      </c>
      <c r="B70" s="15">
        <v>240</v>
      </c>
      <c r="C70" s="32">
        <v>45241.668923611112</v>
      </c>
      <c r="D70" s="15" t="s">
        <v>646</v>
      </c>
      <c r="E70" s="15" t="s">
        <v>1682</v>
      </c>
      <c r="F70" s="15" t="str">
        <f t="shared" si="1"/>
        <v>Luis Antonio Venceslau</v>
      </c>
      <c r="G70" s="15" t="s">
        <v>392</v>
      </c>
      <c r="H70" s="15" t="s">
        <v>186</v>
      </c>
      <c r="I70" s="15" t="s">
        <v>1683</v>
      </c>
      <c r="J70" s="15" t="s">
        <v>1684</v>
      </c>
      <c r="K70" s="15" t="s">
        <v>1685</v>
      </c>
      <c r="L70" s="15" t="s">
        <v>1686</v>
      </c>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15" t="s">
        <v>1687</v>
      </c>
    </row>
    <row r="71" spans="1:49" s="33" customFormat="1" ht="127.5" x14ac:dyDescent="0.25">
      <c r="A71" s="15">
        <v>70</v>
      </c>
      <c r="B71" s="15">
        <v>241</v>
      </c>
      <c r="C71" s="32">
        <v>45243.43577546296</v>
      </c>
      <c r="D71" s="15" t="s">
        <v>646</v>
      </c>
      <c r="E71" s="15" t="s">
        <v>1688</v>
      </c>
      <c r="F71" s="15" t="str">
        <f t="shared" si="1"/>
        <v>Anderson R Betis</v>
      </c>
      <c r="G71" s="15" t="s">
        <v>393</v>
      </c>
      <c r="H71" s="15" t="s">
        <v>202</v>
      </c>
      <c r="I71" s="15" t="s">
        <v>1558</v>
      </c>
      <c r="J71" s="15" t="s">
        <v>1689</v>
      </c>
      <c r="K71" s="15" t="s">
        <v>1690</v>
      </c>
      <c r="L71" s="15" t="s">
        <v>1691</v>
      </c>
      <c r="M71" s="15" t="s">
        <v>1692</v>
      </c>
      <c r="N71" s="15" t="s">
        <v>1693</v>
      </c>
      <c r="O71" s="30"/>
      <c r="P71" s="30"/>
      <c r="Q71" s="15" t="s">
        <v>1694</v>
      </c>
      <c r="R71" s="30"/>
      <c r="S71" s="30"/>
      <c r="T71" s="15" t="s">
        <v>1695</v>
      </c>
      <c r="U71" s="30"/>
      <c r="V71" s="30"/>
      <c r="W71" s="15" t="s">
        <v>1696</v>
      </c>
      <c r="X71" s="30"/>
      <c r="Y71" s="30"/>
      <c r="Z71" s="15" t="s">
        <v>1697</v>
      </c>
      <c r="AA71" s="30"/>
      <c r="AB71" s="30"/>
      <c r="AC71" s="15" t="s">
        <v>1698</v>
      </c>
      <c r="AD71" s="30"/>
      <c r="AE71" s="30"/>
      <c r="AF71" s="15" t="s">
        <v>1699</v>
      </c>
      <c r="AG71" s="30"/>
      <c r="AH71" s="30"/>
      <c r="AI71" s="15" t="s">
        <v>1700</v>
      </c>
      <c r="AJ71" s="30"/>
      <c r="AK71" s="30"/>
      <c r="AL71" s="15" t="s">
        <v>1701</v>
      </c>
      <c r="AM71" s="30"/>
      <c r="AN71" s="30"/>
      <c r="AO71" s="15" t="s">
        <v>1702</v>
      </c>
      <c r="AP71" s="30"/>
      <c r="AQ71" s="30"/>
      <c r="AR71" s="15" t="s">
        <v>77</v>
      </c>
      <c r="AS71" s="30"/>
      <c r="AT71" s="30"/>
      <c r="AU71" s="15" t="s">
        <v>1009</v>
      </c>
      <c r="AV71" s="30"/>
      <c r="AW71" s="15" t="s">
        <v>1703</v>
      </c>
    </row>
    <row r="72" spans="1:49" s="33" customFormat="1" x14ac:dyDescent="0.25">
      <c r="A72" s="15">
        <v>71</v>
      </c>
      <c r="B72" s="15">
        <v>242</v>
      </c>
      <c r="C72" s="32">
        <v>45243.436747685184</v>
      </c>
      <c r="D72" s="15" t="s">
        <v>646</v>
      </c>
      <c r="E72" s="15" t="s">
        <v>1704</v>
      </c>
      <c r="F72" s="15" t="str">
        <f t="shared" si="1"/>
        <v>Oto Mazziotti Moreira</v>
      </c>
      <c r="G72" s="15" t="s">
        <v>394</v>
      </c>
      <c r="H72" s="15" t="s">
        <v>182</v>
      </c>
      <c r="I72" s="15" t="s">
        <v>648</v>
      </c>
      <c r="J72" s="15" t="s">
        <v>1705</v>
      </c>
      <c r="K72" s="15" t="s">
        <v>1706</v>
      </c>
      <c r="L72" s="15" t="s">
        <v>1707</v>
      </c>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15" t="s">
        <v>1708</v>
      </c>
    </row>
    <row r="73" spans="1:49" s="33" customFormat="1" ht="255" x14ac:dyDescent="0.25">
      <c r="A73" s="15">
        <v>72</v>
      </c>
      <c r="B73" s="15">
        <v>243</v>
      </c>
      <c r="C73" s="32">
        <v>45243.440081018518</v>
      </c>
      <c r="D73" s="15" t="s">
        <v>646</v>
      </c>
      <c r="E73" s="15" t="s">
        <v>1709</v>
      </c>
      <c r="F73" s="15" t="str">
        <f t="shared" si="1"/>
        <v>Ian Cavalcante</v>
      </c>
      <c r="G73" s="15" t="s">
        <v>396</v>
      </c>
      <c r="H73" s="15" t="s">
        <v>182</v>
      </c>
      <c r="I73" s="30"/>
      <c r="J73" s="15" t="s">
        <v>939</v>
      </c>
      <c r="K73" s="15" t="s">
        <v>1710</v>
      </c>
      <c r="L73" s="15" t="s">
        <v>1711</v>
      </c>
      <c r="M73" s="15" t="s">
        <v>1712</v>
      </c>
      <c r="N73" s="15" t="s">
        <v>1592</v>
      </c>
      <c r="O73" s="15" t="s">
        <v>1713</v>
      </c>
      <c r="P73" s="30"/>
      <c r="Q73" s="15" t="s">
        <v>1714</v>
      </c>
      <c r="R73" s="30"/>
      <c r="S73" s="30"/>
      <c r="T73" s="15" t="s">
        <v>1715</v>
      </c>
      <c r="U73" s="30"/>
      <c r="V73" s="30"/>
      <c r="W73" s="15" t="s">
        <v>1716</v>
      </c>
      <c r="X73" s="30"/>
      <c r="Y73" s="30"/>
      <c r="Z73" s="15" t="s">
        <v>1717</v>
      </c>
      <c r="AA73" s="30"/>
      <c r="AB73" s="30"/>
      <c r="AC73" s="15" t="s">
        <v>1718</v>
      </c>
      <c r="AD73" s="30"/>
      <c r="AE73" s="30"/>
      <c r="AF73" s="15" t="s">
        <v>1719</v>
      </c>
      <c r="AG73" s="30"/>
      <c r="AH73" s="30"/>
      <c r="AI73" s="15" t="s">
        <v>1720</v>
      </c>
      <c r="AJ73" s="30"/>
      <c r="AK73" s="30"/>
      <c r="AL73" s="15" t="s">
        <v>1721</v>
      </c>
      <c r="AM73" s="30"/>
      <c r="AN73" s="30"/>
      <c r="AO73" s="15" t="s">
        <v>1722</v>
      </c>
      <c r="AP73" s="30"/>
      <c r="AQ73" s="30"/>
      <c r="AR73" s="15" t="s">
        <v>991</v>
      </c>
      <c r="AS73" s="30"/>
      <c r="AT73" s="30"/>
      <c r="AU73" s="15" t="s">
        <v>716</v>
      </c>
      <c r="AV73" s="30"/>
      <c r="AW73" s="15" t="s">
        <v>1723</v>
      </c>
    </row>
    <row r="74" spans="1:49" s="33" customFormat="1" ht="280.5" x14ac:dyDescent="0.25">
      <c r="A74" s="15">
        <v>75</v>
      </c>
      <c r="B74" s="15">
        <v>246</v>
      </c>
      <c r="C74" s="32">
        <v>45243.448993055557</v>
      </c>
      <c r="D74" s="15" t="s">
        <v>646</v>
      </c>
      <c r="E74" s="15" t="s">
        <v>1724</v>
      </c>
      <c r="F74" s="15" t="str">
        <f t="shared" si="1"/>
        <v>Wilson Henrique Tatto</v>
      </c>
      <c r="G74" s="15" t="s">
        <v>398</v>
      </c>
      <c r="H74" s="15" t="s">
        <v>184</v>
      </c>
      <c r="I74" s="15" t="s">
        <v>719</v>
      </c>
      <c r="J74" s="15" t="s">
        <v>1725</v>
      </c>
      <c r="K74" s="15" t="s">
        <v>1726</v>
      </c>
      <c r="L74" s="15" t="s">
        <v>1727</v>
      </c>
      <c r="M74" s="15" t="s">
        <v>1728</v>
      </c>
      <c r="N74" s="15" t="s">
        <v>1729</v>
      </c>
      <c r="O74" s="30"/>
      <c r="P74" s="30"/>
      <c r="Q74" s="15" t="s">
        <v>1730</v>
      </c>
      <c r="R74" s="30"/>
      <c r="S74" s="15" t="s">
        <v>1731</v>
      </c>
      <c r="T74" s="15" t="s">
        <v>1732</v>
      </c>
      <c r="U74" s="30"/>
      <c r="V74" s="30"/>
      <c r="W74" s="15" t="s">
        <v>1716</v>
      </c>
      <c r="X74" s="30"/>
      <c r="Y74" s="30"/>
      <c r="Z74" s="15" t="s">
        <v>1733</v>
      </c>
      <c r="AA74" s="30"/>
      <c r="AB74" s="30"/>
      <c r="AC74" s="15" t="s">
        <v>1734</v>
      </c>
      <c r="AD74" s="30"/>
      <c r="AE74" s="30"/>
      <c r="AF74" s="15" t="s">
        <v>1735</v>
      </c>
      <c r="AG74" s="30"/>
      <c r="AH74" s="30"/>
      <c r="AI74" s="15" t="s">
        <v>1736</v>
      </c>
      <c r="AJ74" s="30"/>
      <c r="AK74" s="30"/>
      <c r="AL74" s="15" t="s">
        <v>1737</v>
      </c>
      <c r="AM74" s="30"/>
      <c r="AN74" s="30"/>
      <c r="AO74" s="15" t="s">
        <v>1479</v>
      </c>
      <c r="AP74" s="30"/>
      <c r="AQ74" s="30"/>
      <c r="AR74" s="15" t="s">
        <v>1738</v>
      </c>
      <c r="AS74" s="30"/>
      <c r="AT74" s="30"/>
      <c r="AU74" s="15" t="s">
        <v>716</v>
      </c>
      <c r="AV74" s="30"/>
      <c r="AW74" s="15" t="s">
        <v>1739</v>
      </c>
    </row>
    <row r="75" spans="1:49" s="33" customFormat="1" ht="344.25" x14ac:dyDescent="0.25">
      <c r="A75" s="15">
        <v>76</v>
      </c>
      <c r="B75" s="15">
        <v>247</v>
      </c>
      <c r="C75" s="32">
        <v>45243.449247685188</v>
      </c>
      <c r="D75" s="15" t="s">
        <v>646</v>
      </c>
      <c r="E75" s="15" t="s">
        <v>1740</v>
      </c>
      <c r="F75" s="15" t="str">
        <f t="shared" si="1"/>
        <v>Maria Odete Da Silva Barros</v>
      </c>
      <c r="G75" s="15" t="s">
        <v>400</v>
      </c>
      <c r="H75" s="15" t="s">
        <v>192</v>
      </c>
      <c r="I75" s="15" t="s">
        <v>1741</v>
      </c>
      <c r="J75" s="15" t="s">
        <v>1742</v>
      </c>
      <c r="K75" s="15" t="s">
        <v>1743</v>
      </c>
      <c r="L75" s="15" t="s">
        <v>1744</v>
      </c>
      <c r="M75" s="30"/>
      <c r="N75" s="30"/>
      <c r="O75" s="30"/>
      <c r="P75" s="30"/>
      <c r="Q75" s="30"/>
      <c r="R75" s="30"/>
      <c r="S75" s="30"/>
      <c r="T75" s="30"/>
      <c r="U75" s="30"/>
      <c r="V75" s="30"/>
      <c r="W75" s="30"/>
      <c r="X75" s="30"/>
      <c r="Y75" s="30"/>
      <c r="Z75" s="30"/>
      <c r="AA75" s="30"/>
      <c r="AB75" s="30"/>
      <c r="AC75" s="30"/>
      <c r="AD75" s="30"/>
      <c r="AE75" s="15" t="s">
        <v>1745</v>
      </c>
      <c r="AF75" s="15" t="s">
        <v>1746</v>
      </c>
      <c r="AG75" s="30"/>
      <c r="AH75" s="30"/>
      <c r="AI75" s="30"/>
      <c r="AJ75" s="30"/>
      <c r="AK75" s="30"/>
      <c r="AL75" s="30"/>
      <c r="AM75" s="30"/>
      <c r="AN75" s="15" t="s">
        <v>1747</v>
      </c>
      <c r="AO75" s="15" t="s">
        <v>1748</v>
      </c>
      <c r="AP75" s="15" t="s">
        <v>1749</v>
      </c>
      <c r="AQ75" s="30"/>
      <c r="AR75" s="30"/>
      <c r="AS75" s="30"/>
      <c r="AT75" s="15" t="s">
        <v>1750</v>
      </c>
      <c r="AU75" s="15" t="s">
        <v>716</v>
      </c>
      <c r="AV75" s="15" t="s">
        <v>1751</v>
      </c>
      <c r="AW75" s="15" t="s">
        <v>1752</v>
      </c>
    </row>
    <row r="76" spans="1:49" s="33" customFormat="1" ht="216.75" x14ac:dyDescent="0.25">
      <c r="A76" s="15">
        <v>74</v>
      </c>
      <c r="B76" s="15">
        <v>245</v>
      </c>
      <c r="C76" s="32">
        <v>45243.446759259263</v>
      </c>
      <c r="D76" s="15" t="s">
        <v>646</v>
      </c>
      <c r="E76" s="15" t="s">
        <v>1753</v>
      </c>
      <c r="F76" s="15" t="str">
        <f t="shared" si="1"/>
        <v>Marco Netzel</v>
      </c>
      <c r="G76" s="15" t="s">
        <v>401</v>
      </c>
      <c r="H76" s="15" t="s">
        <v>182</v>
      </c>
      <c r="I76" s="30"/>
      <c r="J76" s="15" t="s">
        <v>1754</v>
      </c>
      <c r="K76" s="15" t="s">
        <v>1755</v>
      </c>
      <c r="L76" s="15" t="s">
        <v>1756</v>
      </c>
      <c r="M76" s="30"/>
      <c r="N76" s="30"/>
      <c r="O76" s="30"/>
      <c r="P76" s="30"/>
      <c r="Q76" s="30"/>
      <c r="R76" s="30"/>
      <c r="S76" s="30"/>
      <c r="T76" s="30"/>
      <c r="U76" s="30"/>
      <c r="V76" s="30"/>
      <c r="W76" s="30"/>
      <c r="X76" s="30"/>
      <c r="Y76" s="30"/>
      <c r="Z76" s="30"/>
      <c r="AA76" s="30"/>
      <c r="AB76" s="30"/>
      <c r="AC76" s="30"/>
      <c r="AD76" s="30"/>
      <c r="AE76" s="15" t="s">
        <v>1757</v>
      </c>
      <c r="AF76" s="15" t="s">
        <v>1758</v>
      </c>
      <c r="AG76" s="30"/>
      <c r="AH76" s="30"/>
      <c r="AI76" s="30"/>
      <c r="AJ76" s="30"/>
      <c r="AK76" s="30"/>
      <c r="AL76" s="30"/>
      <c r="AM76" s="30"/>
      <c r="AN76" s="30"/>
      <c r="AO76" s="30"/>
      <c r="AP76" s="30"/>
      <c r="AQ76" s="30"/>
      <c r="AR76" s="30"/>
      <c r="AS76" s="30"/>
      <c r="AT76" s="30"/>
      <c r="AU76" s="30"/>
      <c r="AV76" s="30"/>
      <c r="AW76" s="30"/>
    </row>
    <row r="77" spans="1:49" s="33" customFormat="1" ht="369.75" x14ac:dyDescent="0.25">
      <c r="A77" s="15">
        <v>77</v>
      </c>
      <c r="B77" s="15">
        <v>248</v>
      </c>
      <c r="C77" s="32">
        <v>45243.471597222226</v>
      </c>
      <c r="D77" s="15" t="s">
        <v>646</v>
      </c>
      <c r="E77" s="15" t="s">
        <v>1759</v>
      </c>
      <c r="F77" s="15" t="str">
        <f t="shared" si="1"/>
        <v>Erlei Guimarães</v>
      </c>
      <c r="G77" s="15" t="s">
        <v>402</v>
      </c>
      <c r="H77" s="15" t="s">
        <v>182</v>
      </c>
      <c r="I77" s="15" t="s">
        <v>719</v>
      </c>
      <c r="J77" s="15" t="s">
        <v>1760</v>
      </c>
      <c r="K77" s="15" t="s">
        <v>1761</v>
      </c>
      <c r="L77" s="15" t="s">
        <v>1762</v>
      </c>
      <c r="M77" s="15" t="s">
        <v>1763</v>
      </c>
      <c r="N77" s="15" t="s">
        <v>1764</v>
      </c>
      <c r="O77" s="15" t="s">
        <v>1765</v>
      </c>
      <c r="P77" s="15" t="s">
        <v>1766</v>
      </c>
      <c r="Q77" s="15" t="s">
        <v>1767</v>
      </c>
      <c r="R77" s="30"/>
      <c r="S77" s="30"/>
      <c r="T77" s="15" t="s">
        <v>1768</v>
      </c>
      <c r="U77" s="30"/>
      <c r="V77" s="30"/>
      <c r="W77" s="15" t="s">
        <v>1769</v>
      </c>
      <c r="X77" s="30"/>
      <c r="Y77" s="30"/>
      <c r="Z77" s="15" t="s">
        <v>1770</v>
      </c>
      <c r="AA77" s="30"/>
      <c r="AB77" s="30"/>
      <c r="AC77" s="15" t="s">
        <v>1771</v>
      </c>
      <c r="AD77" s="30"/>
      <c r="AE77" s="15" t="s">
        <v>1772</v>
      </c>
      <c r="AF77" s="15" t="s">
        <v>1773</v>
      </c>
      <c r="AG77" s="30"/>
      <c r="AH77" s="30"/>
      <c r="AI77" s="15" t="s">
        <v>1774</v>
      </c>
      <c r="AJ77" s="30"/>
      <c r="AK77" s="30"/>
      <c r="AL77" s="15" t="s">
        <v>1775</v>
      </c>
      <c r="AM77" s="30"/>
      <c r="AN77" s="30"/>
      <c r="AO77" s="15" t="s">
        <v>911</v>
      </c>
      <c r="AP77" s="30"/>
      <c r="AQ77" s="30"/>
      <c r="AR77" s="15" t="s">
        <v>762</v>
      </c>
      <c r="AS77" s="30"/>
      <c r="AT77" s="30"/>
      <c r="AU77" s="15" t="s">
        <v>716</v>
      </c>
      <c r="AV77" s="30"/>
      <c r="AW77" s="15" t="s">
        <v>1776</v>
      </c>
    </row>
    <row r="78" spans="1:49" s="33" customFormat="1" ht="306" x14ac:dyDescent="0.25">
      <c r="A78" s="15">
        <v>78</v>
      </c>
      <c r="B78" s="15">
        <v>249</v>
      </c>
      <c r="C78" s="32">
        <v>45243.488912037035</v>
      </c>
      <c r="D78" s="15" t="s">
        <v>646</v>
      </c>
      <c r="E78" s="15" t="s">
        <v>1777</v>
      </c>
      <c r="F78" s="15" t="str">
        <f t="shared" si="1"/>
        <v>Armando Heilmann</v>
      </c>
      <c r="G78" s="15" t="s">
        <v>403</v>
      </c>
      <c r="H78" s="15" t="s">
        <v>182</v>
      </c>
      <c r="I78" s="15" t="s">
        <v>648</v>
      </c>
      <c r="J78" s="15" t="s">
        <v>1778</v>
      </c>
      <c r="K78" s="15" t="s">
        <v>1779</v>
      </c>
      <c r="L78" s="15" t="s">
        <v>1780</v>
      </c>
      <c r="M78" s="15" t="s">
        <v>1781</v>
      </c>
      <c r="N78" s="15" t="s">
        <v>1782</v>
      </c>
      <c r="O78" s="30"/>
      <c r="P78" s="30"/>
      <c r="Q78" s="15" t="s">
        <v>1783</v>
      </c>
      <c r="R78" s="30"/>
      <c r="S78" s="30"/>
      <c r="T78" s="15" t="s">
        <v>1784</v>
      </c>
      <c r="U78" s="30"/>
      <c r="V78" s="30"/>
      <c r="W78" s="15" t="s">
        <v>1568</v>
      </c>
      <c r="X78" s="30"/>
      <c r="Y78" s="30"/>
      <c r="Z78" s="15" t="s">
        <v>1785</v>
      </c>
      <c r="AA78" s="30"/>
      <c r="AB78" s="30"/>
      <c r="AC78" s="15" t="s">
        <v>1786</v>
      </c>
      <c r="AD78" s="30"/>
      <c r="AE78" s="30"/>
      <c r="AF78" s="15" t="s">
        <v>868</v>
      </c>
      <c r="AG78" s="30"/>
      <c r="AH78" s="30"/>
      <c r="AI78" s="15" t="s">
        <v>1787</v>
      </c>
      <c r="AJ78" s="30"/>
      <c r="AK78" s="30"/>
      <c r="AL78" s="15" t="s">
        <v>1788</v>
      </c>
      <c r="AM78" s="30"/>
      <c r="AN78" s="30"/>
      <c r="AO78" s="15" t="s">
        <v>1789</v>
      </c>
      <c r="AP78" s="30"/>
      <c r="AQ78" s="30"/>
      <c r="AR78" s="15" t="s">
        <v>955</v>
      </c>
      <c r="AS78" s="30"/>
      <c r="AT78" s="30"/>
      <c r="AU78" s="15" t="s">
        <v>716</v>
      </c>
      <c r="AV78" s="30"/>
      <c r="AW78" s="30"/>
    </row>
    <row r="79" spans="1:49" s="33" customFormat="1" ht="255" x14ac:dyDescent="0.25">
      <c r="A79" s="15">
        <v>79</v>
      </c>
      <c r="B79" s="15">
        <v>250</v>
      </c>
      <c r="C79" s="32">
        <v>45243.554166666669</v>
      </c>
      <c r="D79" s="15" t="s">
        <v>646</v>
      </c>
      <c r="E79" s="15" t="s">
        <v>1790</v>
      </c>
      <c r="F79" s="15" t="str">
        <f t="shared" si="1"/>
        <v>Diego Luis Perly Monteiro</v>
      </c>
      <c r="G79" s="15" t="s">
        <v>404</v>
      </c>
      <c r="H79" s="15" t="s">
        <v>203</v>
      </c>
      <c r="I79" s="15" t="s">
        <v>648</v>
      </c>
      <c r="J79" s="15" t="s">
        <v>1760</v>
      </c>
      <c r="K79" s="15" t="s">
        <v>1791</v>
      </c>
      <c r="L79" s="15" t="s">
        <v>1792</v>
      </c>
      <c r="M79" s="15" t="s">
        <v>1793</v>
      </c>
      <c r="N79" s="15" t="s">
        <v>1794</v>
      </c>
      <c r="O79" s="15" t="s">
        <v>1795</v>
      </c>
      <c r="P79" s="15" t="s">
        <v>1796</v>
      </c>
      <c r="Q79" s="15" t="s">
        <v>1797</v>
      </c>
      <c r="R79" s="30"/>
      <c r="S79" s="15" t="s">
        <v>1798</v>
      </c>
      <c r="T79" s="15" t="s">
        <v>1799</v>
      </c>
      <c r="U79" s="30"/>
      <c r="V79" s="15" t="s">
        <v>1800</v>
      </c>
      <c r="W79" s="15" t="s">
        <v>708</v>
      </c>
      <c r="X79" s="30"/>
      <c r="Y79" s="15" t="s">
        <v>1801</v>
      </c>
      <c r="Z79" s="15" t="s">
        <v>1802</v>
      </c>
      <c r="AA79" s="30"/>
      <c r="AB79" s="30"/>
      <c r="AC79" s="15" t="s">
        <v>1803</v>
      </c>
      <c r="AD79" s="30"/>
      <c r="AE79" s="15" t="s">
        <v>1804</v>
      </c>
      <c r="AF79" s="15" t="s">
        <v>1805</v>
      </c>
      <c r="AG79" s="30"/>
      <c r="AH79" s="15" t="s">
        <v>1806</v>
      </c>
      <c r="AI79" s="15" t="s">
        <v>1807</v>
      </c>
      <c r="AJ79" s="30"/>
      <c r="AK79" s="15" t="s">
        <v>1808</v>
      </c>
      <c r="AL79" s="15" t="s">
        <v>1809</v>
      </c>
      <c r="AM79" s="30"/>
      <c r="AN79" s="15" t="s">
        <v>1810</v>
      </c>
      <c r="AO79" s="15" t="s">
        <v>736</v>
      </c>
      <c r="AP79" s="30"/>
      <c r="AQ79" s="30"/>
      <c r="AR79" s="15" t="s">
        <v>1556</v>
      </c>
      <c r="AS79" s="30"/>
      <c r="AT79" s="15" t="s">
        <v>1811</v>
      </c>
      <c r="AU79" s="15" t="s">
        <v>716</v>
      </c>
      <c r="AV79" s="30"/>
      <c r="AW79" s="15" t="s">
        <v>1812</v>
      </c>
    </row>
    <row r="80" spans="1:49" s="33" customFormat="1" ht="280.5" x14ac:dyDescent="0.25">
      <c r="A80" s="15">
        <v>93</v>
      </c>
      <c r="B80" s="15">
        <v>264</v>
      </c>
      <c r="C80" s="32">
        <v>45243.722037037034</v>
      </c>
      <c r="D80" s="15" t="s">
        <v>646</v>
      </c>
      <c r="E80" s="15" t="s">
        <v>1813</v>
      </c>
      <c r="F80" s="15" t="str">
        <f t="shared" si="1"/>
        <v>Maria Da Piedade Araújo</v>
      </c>
      <c r="G80" s="15" t="s">
        <v>405</v>
      </c>
      <c r="H80" s="15" t="s">
        <v>187</v>
      </c>
      <c r="I80" s="15" t="s">
        <v>55</v>
      </c>
      <c r="J80" s="15" t="s">
        <v>1814</v>
      </c>
      <c r="K80" s="15" t="s">
        <v>1815</v>
      </c>
      <c r="L80" s="15" t="s">
        <v>1816</v>
      </c>
      <c r="M80" s="15" t="s">
        <v>1817</v>
      </c>
      <c r="N80" s="15" t="s">
        <v>1818</v>
      </c>
      <c r="O80" s="30"/>
      <c r="P80" s="15" t="s">
        <v>1819</v>
      </c>
      <c r="Q80" s="15" t="s">
        <v>1820</v>
      </c>
      <c r="R80" s="30"/>
      <c r="S80" s="15" t="s">
        <v>1821</v>
      </c>
      <c r="T80" s="15" t="s">
        <v>1822</v>
      </c>
      <c r="U80" s="30"/>
      <c r="V80" s="15" t="s">
        <v>1823</v>
      </c>
      <c r="W80" s="15" t="s">
        <v>1824</v>
      </c>
      <c r="X80" s="30"/>
      <c r="Y80" s="15" t="s">
        <v>1825</v>
      </c>
      <c r="Z80" s="15" t="s">
        <v>1826</v>
      </c>
      <c r="AA80" s="30"/>
      <c r="AB80" s="15" t="s">
        <v>1827</v>
      </c>
      <c r="AC80" s="15" t="s">
        <v>1828</v>
      </c>
      <c r="AD80" s="30"/>
      <c r="AE80" s="15" t="s">
        <v>1817</v>
      </c>
      <c r="AF80" s="15" t="s">
        <v>1829</v>
      </c>
      <c r="AG80" s="30"/>
      <c r="AH80" s="15" t="s">
        <v>1830</v>
      </c>
      <c r="AI80" s="15" t="s">
        <v>1831</v>
      </c>
      <c r="AJ80" s="30"/>
      <c r="AK80" s="30"/>
      <c r="AL80" s="15" t="s">
        <v>1832</v>
      </c>
      <c r="AM80" s="30"/>
      <c r="AN80" s="30"/>
      <c r="AO80" s="15" t="s">
        <v>1833</v>
      </c>
      <c r="AP80" s="30"/>
      <c r="AQ80" s="30"/>
      <c r="AR80" s="15" t="s">
        <v>1834</v>
      </c>
      <c r="AS80" s="30"/>
      <c r="AT80" s="15" t="s">
        <v>1825</v>
      </c>
      <c r="AU80" s="15" t="s">
        <v>716</v>
      </c>
      <c r="AV80" s="30"/>
      <c r="AW80" s="15" t="s">
        <v>1835</v>
      </c>
    </row>
    <row r="81" spans="1:49" s="33" customFormat="1" ht="293.25" x14ac:dyDescent="0.25">
      <c r="A81" s="15">
        <v>80</v>
      </c>
      <c r="B81" s="15">
        <v>251</v>
      </c>
      <c r="C81" s="32">
        <v>45243.653055555558</v>
      </c>
      <c r="D81" s="15" t="s">
        <v>646</v>
      </c>
      <c r="E81" s="15" t="s">
        <v>1836</v>
      </c>
      <c r="F81" s="15" t="str">
        <f t="shared" si="1"/>
        <v>Luiz Eduardo De Araújo</v>
      </c>
      <c r="G81" s="15" t="s">
        <v>257</v>
      </c>
      <c r="H81" s="15" t="s">
        <v>204</v>
      </c>
      <c r="I81" s="15" t="s">
        <v>648</v>
      </c>
      <c r="J81" s="15" t="s">
        <v>1837</v>
      </c>
      <c r="K81" s="15" t="s">
        <v>1838</v>
      </c>
      <c r="L81" s="15" t="s">
        <v>1839</v>
      </c>
      <c r="M81" s="15" t="s">
        <v>1840</v>
      </c>
      <c r="N81" s="15" t="s">
        <v>1841</v>
      </c>
      <c r="O81" s="30"/>
      <c r="P81" s="15" t="s">
        <v>1842</v>
      </c>
      <c r="Q81" s="15" t="s">
        <v>1843</v>
      </c>
      <c r="R81" s="30"/>
      <c r="S81" s="30"/>
      <c r="T81" s="15" t="s">
        <v>1844</v>
      </c>
      <c r="U81" s="30"/>
      <c r="V81" s="15" t="s">
        <v>1845</v>
      </c>
      <c r="W81" s="15" t="s">
        <v>664</v>
      </c>
      <c r="X81" s="30"/>
      <c r="Y81" s="30"/>
      <c r="Z81" s="15" t="s">
        <v>1846</v>
      </c>
      <c r="AA81" s="30"/>
      <c r="AB81" s="30"/>
      <c r="AC81" s="15" t="s">
        <v>1847</v>
      </c>
      <c r="AD81" s="30"/>
      <c r="AE81" s="30"/>
      <c r="AF81" s="15" t="s">
        <v>1848</v>
      </c>
      <c r="AG81" s="30"/>
      <c r="AH81" s="30"/>
      <c r="AI81" s="15" t="s">
        <v>1849</v>
      </c>
      <c r="AJ81" s="30"/>
      <c r="AK81" s="30"/>
      <c r="AL81" s="15" t="s">
        <v>1331</v>
      </c>
      <c r="AM81" s="30"/>
      <c r="AN81" s="30"/>
      <c r="AO81" s="15" t="s">
        <v>1850</v>
      </c>
      <c r="AP81" s="30"/>
      <c r="AQ81" s="30"/>
      <c r="AR81" s="15" t="s">
        <v>1851</v>
      </c>
      <c r="AS81" s="30"/>
      <c r="AT81" s="30"/>
      <c r="AU81" s="15" t="s">
        <v>716</v>
      </c>
      <c r="AV81" s="30"/>
      <c r="AW81" s="15" t="s">
        <v>1852</v>
      </c>
    </row>
    <row r="82" spans="1:49" s="33" customFormat="1" ht="267.75" x14ac:dyDescent="0.25">
      <c r="A82" s="15">
        <v>81</v>
      </c>
      <c r="B82" s="15">
        <v>252</v>
      </c>
      <c r="C82" s="32">
        <v>45243.653645833336</v>
      </c>
      <c r="D82" s="15" t="s">
        <v>646</v>
      </c>
      <c r="E82" s="15" t="s">
        <v>1853</v>
      </c>
      <c r="F82" s="15" t="str">
        <f t="shared" si="1"/>
        <v>Andre Lazarin Gallina</v>
      </c>
      <c r="G82" s="15" t="s">
        <v>407</v>
      </c>
      <c r="H82" s="15" t="s">
        <v>201</v>
      </c>
      <c r="I82" s="30"/>
      <c r="J82" s="15" t="s">
        <v>1854</v>
      </c>
      <c r="K82" s="15" t="s">
        <v>1855</v>
      </c>
      <c r="L82" s="15" t="s">
        <v>1856</v>
      </c>
      <c r="M82" s="15" t="s">
        <v>1857</v>
      </c>
      <c r="N82" s="15" t="s">
        <v>1858</v>
      </c>
      <c r="O82" s="30"/>
      <c r="P82" s="30"/>
      <c r="Q82" s="15" t="s">
        <v>1859</v>
      </c>
      <c r="R82" s="30"/>
      <c r="S82" s="30"/>
      <c r="T82" s="15" t="s">
        <v>1860</v>
      </c>
      <c r="U82" s="30"/>
      <c r="V82" s="30"/>
      <c r="W82" s="15" t="s">
        <v>1277</v>
      </c>
      <c r="X82" s="30"/>
      <c r="Y82" s="30"/>
      <c r="Z82" s="15" t="s">
        <v>1861</v>
      </c>
      <c r="AA82" s="30"/>
      <c r="AB82" s="30"/>
      <c r="AC82" s="15" t="s">
        <v>1862</v>
      </c>
      <c r="AD82" s="30"/>
      <c r="AE82" s="30"/>
      <c r="AF82" s="15" t="s">
        <v>756</v>
      </c>
      <c r="AG82" s="30"/>
      <c r="AH82" s="30"/>
      <c r="AI82" s="15" t="s">
        <v>1863</v>
      </c>
      <c r="AJ82" s="30"/>
      <c r="AK82" s="30"/>
      <c r="AL82" s="15" t="s">
        <v>1864</v>
      </c>
      <c r="AM82" s="30"/>
      <c r="AN82" s="30"/>
      <c r="AO82" s="15" t="s">
        <v>1865</v>
      </c>
      <c r="AP82" s="30"/>
      <c r="AQ82" s="30"/>
      <c r="AR82" s="15" t="s">
        <v>1866</v>
      </c>
      <c r="AS82" s="15" t="s">
        <v>1867</v>
      </c>
      <c r="AT82" s="30"/>
      <c r="AU82" s="30"/>
      <c r="AV82" s="30"/>
      <c r="AW82" s="15" t="s">
        <v>1868</v>
      </c>
    </row>
    <row r="83" spans="1:49" s="33" customFormat="1" ht="229.5" x14ac:dyDescent="0.25">
      <c r="A83" s="15">
        <v>83</v>
      </c>
      <c r="B83" s="15">
        <v>254</v>
      </c>
      <c r="C83" s="32">
        <v>45243.664837962962</v>
      </c>
      <c r="D83" s="15" t="s">
        <v>646</v>
      </c>
      <c r="E83" s="15" t="s">
        <v>1869</v>
      </c>
      <c r="F83" s="15" t="str">
        <f t="shared" si="1"/>
        <v>Rosely Cândida Sobral</v>
      </c>
      <c r="G83" s="15" t="s">
        <v>409</v>
      </c>
      <c r="H83" s="15" t="s">
        <v>205</v>
      </c>
      <c r="I83" s="15" t="s">
        <v>1085</v>
      </c>
      <c r="J83" s="15" t="s">
        <v>1870</v>
      </c>
      <c r="K83" s="15" t="s">
        <v>1871</v>
      </c>
      <c r="L83" s="15" t="s">
        <v>1872</v>
      </c>
      <c r="M83" s="15" t="s">
        <v>1873</v>
      </c>
      <c r="N83" s="15" t="s">
        <v>1874</v>
      </c>
      <c r="O83" s="30"/>
      <c r="P83" s="30"/>
      <c r="Q83" s="30"/>
      <c r="R83" s="30"/>
      <c r="S83" s="30"/>
      <c r="T83" s="30"/>
      <c r="U83" s="30"/>
      <c r="V83" s="30"/>
      <c r="W83" s="30"/>
      <c r="X83" s="30"/>
      <c r="Y83" s="15" t="s">
        <v>1875</v>
      </c>
      <c r="Z83" s="15" t="s">
        <v>1876</v>
      </c>
      <c r="AA83" s="30"/>
      <c r="AB83" s="30"/>
      <c r="AC83" s="30"/>
      <c r="AD83" s="30"/>
      <c r="AE83" s="15" t="s">
        <v>1877</v>
      </c>
      <c r="AF83" s="15" t="s">
        <v>1878</v>
      </c>
      <c r="AG83" s="30"/>
      <c r="AH83" s="30"/>
      <c r="AI83" s="15" t="s">
        <v>1879</v>
      </c>
      <c r="AJ83" s="30"/>
      <c r="AK83" s="30"/>
      <c r="AL83" s="30"/>
      <c r="AM83" s="30"/>
      <c r="AN83" s="30"/>
      <c r="AO83" s="30"/>
      <c r="AP83" s="30"/>
      <c r="AQ83" s="30"/>
      <c r="AR83" s="30"/>
      <c r="AS83" s="30"/>
      <c r="AT83" s="30"/>
      <c r="AU83" s="30"/>
      <c r="AV83" s="30"/>
      <c r="AW83" s="30"/>
    </row>
    <row r="84" spans="1:49" s="33" customFormat="1" ht="216.75" x14ac:dyDescent="0.25">
      <c r="A84" s="15">
        <v>82</v>
      </c>
      <c r="B84" s="15">
        <v>253</v>
      </c>
      <c r="C84" s="32">
        <v>45243.657812500001</v>
      </c>
      <c r="D84" s="15" t="s">
        <v>646</v>
      </c>
      <c r="E84" s="15" t="s">
        <v>1880</v>
      </c>
      <c r="F84" s="15" t="str">
        <f t="shared" si="1"/>
        <v>Nicolas Lazzaretti Berhorst</v>
      </c>
      <c r="G84" s="15" t="s">
        <v>410</v>
      </c>
      <c r="H84" s="15" t="s">
        <v>182</v>
      </c>
      <c r="I84" s="15" t="s">
        <v>648</v>
      </c>
      <c r="J84" s="15" t="s">
        <v>1881</v>
      </c>
      <c r="K84" s="15" t="s">
        <v>1882</v>
      </c>
      <c r="L84" s="15" t="s">
        <v>1883</v>
      </c>
      <c r="M84" s="15" t="s">
        <v>1884</v>
      </c>
      <c r="N84" s="15" t="s">
        <v>1885</v>
      </c>
      <c r="O84" s="30"/>
      <c r="P84" s="15" t="s">
        <v>1884</v>
      </c>
      <c r="Q84" s="15" t="s">
        <v>1886</v>
      </c>
      <c r="R84" s="30"/>
      <c r="S84" s="15" t="s">
        <v>1887</v>
      </c>
      <c r="T84" s="30"/>
      <c r="U84" s="30"/>
      <c r="V84" s="30"/>
      <c r="W84" s="30"/>
      <c r="X84" s="30"/>
      <c r="Y84" s="30"/>
      <c r="Z84" s="30"/>
      <c r="AA84" s="30"/>
      <c r="AB84" s="30"/>
      <c r="AC84" s="30"/>
      <c r="AD84" s="30"/>
      <c r="AE84" s="30"/>
      <c r="AF84" s="30"/>
      <c r="AG84" s="30"/>
      <c r="AH84" s="15" t="s">
        <v>1888</v>
      </c>
      <c r="AI84" s="15" t="s">
        <v>1889</v>
      </c>
      <c r="AJ84" s="30"/>
      <c r="AK84" s="15" t="s">
        <v>1890</v>
      </c>
      <c r="AL84" s="30"/>
      <c r="AM84" s="30"/>
      <c r="AN84" s="15" t="s">
        <v>1891</v>
      </c>
      <c r="AO84" s="30"/>
      <c r="AP84" s="30"/>
      <c r="AQ84" s="15" t="s">
        <v>1892</v>
      </c>
      <c r="AR84" s="30"/>
      <c r="AS84" s="30"/>
      <c r="AT84" s="30"/>
      <c r="AU84" s="30"/>
      <c r="AV84" s="30"/>
      <c r="AW84" s="15" t="s">
        <v>1893</v>
      </c>
    </row>
    <row r="85" spans="1:49" s="33" customFormat="1" ht="280.5" x14ac:dyDescent="0.25">
      <c r="A85" s="15">
        <v>84</v>
      </c>
      <c r="B85" s="15">
        <v>255</v>
      </c>
      <c r="C85" s="32">
        <v>45243.667604166665</v>
      </c>
      <c r="D85" s="15" t="s">
        <v>646</v>
      </c>
      <c r="E85" s="15" t="s">
        <v>1894</v>
      </c>
      <c r="F85" s="15" t="str">
        <f t="shared" si="1"/>
        <v>Newton Spolaôr</v>
      </c>
      <c r="G85" s="15" t="s">
        <v>412</v>
      </c>
      <c r="H85" s="15" t="s">
        <v>205</v>
      </c>
      <c r="I85" s="30"/>
      <c r="J85" s="15" t="s">
        <v>1301</v>
      </c>
      <c r="K85" s="15" t="s">
        <v>1895</v>
      </c>
      <c r="L85" s="15" t="s">
        <v>1896</v>
      </c>
      <c r="M85" s="15" t="s">
        <v>1897</v>
      </c>
      <c r="N85" s="15" t="s">
        <v>1898</v>
      </c>
      <c r="O85" s="30"/>
      <c r="P85" s="30"/>
      <c r="Q85" s="30"/>
      <c r="R85" s="30"/>
      <c r="S85" s="15" t="s">
        <v>1899</v>
      </c>
      <c r="T85" s="15" t="s">
        <v>1900</v>
      </c>
      <c r="U85" s="30"/>
      <c r="V85" s="30"/>
      <c r="W85" s="30"/>
      <c r="X85" s="30"/>
      <c r="Y85" s="30"/>
      <c r="Z85" s="30"/>
      <c r="AA85" s="30"/>
      <c r="AB85" s="30"/>
      <c r="AC85" s="30"/>
      <c r="AD85" s="30"/>
      <c r="AE85" s="30"/>
      <c r="AF85" s="30"/>
      <c r="AG85" s="30"/>
      <c r="AH85" s="30"/>
      <c r="AI85" s="30"/>
      <c r="AJ85" s="30"/>
      <c r="AK85" s="30"/>
      <c r="AL85" s="30"/>
      <c r="AM85" s="30"/>
      <c r="AN85" s="15" t="s">
        <v>1901</v>
      </c>
      <c r="AO85" s="15" t="s">
        <v>1902</v>
      </c>
      <c r="AP85" s="30"/>
      <c r="AQ85" s="30"/>
      <c r="AR85" s="30"/>
      <c r="AS85" s="30"/>
      <c r="AT85" s="30"/>
      <c r="AU85" s="30"/>
      <c r="AV85" s="30"/>
      <c r="AW85" s="15" t="s">
        <v>1903</v>
      </c>
    </row>
    <row r="86" spans="1:49" s="33" customFormat="1" ht="280.5" x14ac:dyDescent="0.25">
      <c r="A86" s="15">
        <v>85</v>
      </c>
      <c r="B86" s="15">
        <v>256</v>
      </c>
      <c r="C86" s="32">
        <v>45243.670474537037</v>
      </c>
      <c r="D86" s="15" t="s">
        <v>646</v>
      </c>
      <c r="E86" s="15" t="s">
        <v>1904</v>
      </c>
      <c r="F86" s="15" t="str">
        <f t="shared" si="1"/>
        <v>Anisio Lasievicz</v>
      </c>
      <c r="G86" s="15" t="s">
        <v>415</v>
      </c>
      <c r="H86" s="15" t="s">
        <v>206</v>
      </c>
      <c r="I86" s="15" t="s">
        <v>1905</v>
      </c>
      <c r="J86" s="15" t="s">
        <v>1301</v>
      </c>
      <c r="K86" s="15" t="s">
        <v>1906</v>
      </c>
      <c r="L86" s="15" t="s">
        <v>1907</v>
      </c>
      <c r="M86" s="30"/>
      <c r="N86" s="15" t="s">
        <v>1908</v>
      </c>
      <c r="O86" s="30"/>
      <c r="P86" s="30"/>
      <c r="Q86" s="15" t="s">
        <v>1909</v>
      </c>
      <c r="R86" s="30"/>
      <c r="S86" s="30"/>
      <c r="T86" s="15" t="s">
        <v>1910</v>
      </c>
      <c r="U86" s="30"/>
      <c r="V86" s="30"/>
      <c r="W86" s="15" t="s">
        <v>1911</v>
      </c>
      <c r="X86" s="30"/>
      <c r="Y86" s="15" t="s">
        <v>1912</v>
      </c>
      <c r="Z86" s="15" t="s">
        <v>1913</v>
      </c>
      <c r="AA86" s="30"/>
      <c r="AB86" s="30"/>
      <c r="AC86" s="15" t="s">
        <v>1914</v>
      </c>
      <c r="AD86" s="30"/>
      <c r="AE86" s="30"/>
      <c r="AF86" s="15" t="s">
        <v>1915</v>
      </c>
      <c r="AG86" s="30"/>
      <c r="AH86" s="30"/>
      <c r="AI86" s="15" t="s">
        <v>1916</v>
      </c>
      <c r="AJ86" s="30"/>
      <c r="AK86" s="30"/>
      <c r="AL86" s="30"/>
      <c r="AM86" s="30"/>
      <c r="AN86" s="30"/>
      <c r="AO86" s="15" t="s">
        <v>1917</v>
      </c>
      <c r="AP86" s="30"/>
      <c r="AQ86" s="30"/>
      <c r="AR86" s="30"/>
      <c r="AS86" s="30"/>
      <c r="AT86" s="30"/>
      <c r="AU86" s="15" t="s">
        <v>716</v>
      </c>
      <c r="AV86" s="30"/>
      <c r="AW86" s="15" t="s">
        <v>1918</v>
      </c>
    </row>
    <row r="87" spans="1:49" s="33" customFormat="1" ht="280.5" x14ac:dyDescent="0.25">
      <c r="A87" s="15">
        <v>89</v>
      </c>
      <c r="B87" s="15">
        <v>260</v>
      </c>
      <c r="C87" s="32">
        <v>45243.679664351854</v>
      </c>
      <c r="D87" s="15" t="s">
        <v>646</v>
      </c>
      <c r="E87" s="15" t="s">
        <v>1919</v>
      </c>
      <c r="F87" s="15" t="str">
        <f t="shared" si="1"/>
        <v>Monica Candeo Iurk</v>
      </c>
      <c r="G87" s="15" t="s">
        <v>416</v>
      </c>
      <c r="H87" s="15" t="s">
        <v>182</v>
      </c>
      <c r="I87" s="30"/>
      <c r="J87" s="15" t="s">
        <v>1920</v>
      </c>
      <c r="K87" s="15" t="s">
        <v>1921</v>
      </c>
      <c r="L87" s="15" t="s">
        <v>1922</v>
      </c>
      <c r="M87" s="15" t="s">
        <v>1923</v>
      </c>
      <c r="N87" s="15" t="s">
        <v>1924</v>
      </c>
      <c r="O87" s="30"/>
      <c r="P87" s="30"/>
      <c r="Q87" s="15" t="s">
        <v>1925</v>
      </c>
      <c r="R87" s="30"/>
      <c r="S87" s="30"/>
      <c r="T87" s="15" t="s">
        <v>1926</v>
      </c>
      <c r="U87" s="30"/>
      <c r="V87" s="30"/>
      <c r="W87" s="15" t="s">
        <v>1927</v>
      </c>
      <c r="X87" s="30"/>
      <c r="Y87" s="15" t="s">
        <v>1928</v>
      </c>
      <c r="Z87" s="15" t="s">
        <v>1929</v>
      </c>
      <c r="AA87" s="30"/>
      <c r="AB87" s="30"/>
      <c r="AC87" s="15" t="s">
        <v>1930</v>
      </c>
      <c r="AD87" s="30"/>
      <c r="AE87" s="30"/>
      <c r="AF87" s="15" t="s">
        <v>1829</v>
      </c>
      <c r="AG87" s="30"/>
      <c r="AH87" s="30"/>
      <c r="AI87" s="15" t="s">
        <v>1931</v>
      </c>
      <c r="AJ87" s="30"/>
      <c r="AK87" s="30"/>
      <c r="AL87" s="15" t="s">
        <v>1932</v>
      </c>
      <c r="AM87" s="30"/>
      <c r="AN87" s="30"/>
      <c r="AO87" s="15" t="s">
        <v>1102</v>
      </c>
      <c r="AP87" s="30"/>
      <c r="AQ87" s="30"/>
      <c r="AR87" s="15" t="s">
        <v>1454</v>
      </c>
      <c r="AS87" s="30"/>
      <c r="AT87" s="30"/>
      <c r="AU87" s="30"/>
      <c r="AV87" s="30"/>
      <c r="AW87" s="15" t="s">
        <v>1933</v>
      </c>
    </row>
    <row r="88" spans="1:49" s="33" customFormat="1" ht="306" x14ac:dyDescent="0.25">
      <c r="A88" s="15">
        <v>88</v>
      </c>
      <c r="B88" s="15">
        <v>259</v>
      </c>
      <c r="C88" s="32">
        <v>45243.67596064815</v>
      </c>
      <c r="D88" s="15" t="s">
        <v>646</v>
      </c>
      <c r="E88" s="15" t="s">
        <v>1934</v>
      </c>
      <c r="F88" s="15" t="str">
        <f t="shared" si="1"/>
        <v>Silvia Pedroso Melegari</v>
      </c>
      <c r="G88" s="15" t="s">
        <v>403</v>
      </c>
      <c r="H88" s="15" t="s">
        <v>207</v>
      </c>
      <c r="I88" s="15" t="s">
        <v>1935</v>
      </c>
      <c r="J88" s="15" t="s">
        <v>1936</v>
      </c>
      <c r="K88" s="15" t="s">
        <v>1937</v>
      </c>
      <c r="L88" s="15" t="s">
        <v>1938</v>
      </c>
      <c r="M88" s="15" t="s">
        <v>1939</v>
      </c>
      <c r="N88" s="15" t="s">
        <v>1940</v>
      </c>
      <c r="O88" s="30"/>
      <c r="P88" s="30"/>
      <c r="Q88" s="15" t="s">
        <v>1941</v>
      </c>
      <c r="R88" s="30"/>
      <c r="S88" s="30"/>
      <c r="T88" s="15" t="s">
        <v>1942</v>
      </c>
      <c r="U88" s="30"/>
      <c r="V88" s="30"/>
      <c r="W88" s="15" t="s">
        <v>846</v>
      </c>
      <c r="X88" s="30"/>
      <c r="Y88" s="30"/>
      <c r="Z88" s="15" t="s">
        <v>1943</v>
      </c>
      <c r="AA88" s="30"/>
      <c r="AB88" s="30"/>
      <c r="AC88" s="15" t="s">
        <v>1944</v>
      </c>
      <c r="AD88" s="30"/>
      <c r="AE88" s="30"/>
      <c r="AF88" s="15" t="s">
        <v>1945</v>
      </c>
      <c r="AG88" s="30"/>
      <c r="AH88" s="30"/>
      <c r="AI88" s="15" t="s">
        <v>1946</v>
      </c>
      <c r="AJ88" s="30"/>
      <c r="AK88" s="30"/>
      <c r="AL88" s="15" t="s">
        <v>1947</v>
      </c>
      <c r="AM88" s="30"/>
      <c r="AN88" s="30"/>
      <c r="AO88" s="15" t="s">
        <v>1948</v>
      </c>
      <c r="AP88" s="30"/>
      <c r="AQ88" s="30"/>
      <c r="AR88" s="15" t="s">
        <v>1556</v>
      </c>
      <c r="AS88" s="30"/>
      <c r="AT88" s="30"/>
      <c r="AU88" s="15" t="s">
        <v>716</v>
      </c>
      <c r="AV88" s="30"/>
      <c r="AW88" s="30"/>
    </row>
    <row r="89" spans="1:49" s="33" customFormat="1" ht="357" x14ac:dyDescent="0.25">
      <c r="A89" s="15">
        <v>86</v>
      </c>
      <c r="B89" s="15">
        <v>257</v>
      </c>
      <c r="C89" s="32">
        <v>45243.673958333333</v>
      </c>
      <c r="D89" s="15" t="s">
        <v>646</v>
      </c>
      <c r="E89" s="15" t="s">
        <v>1949</v>
      </c>
      <c r="F89" s="15" t="str">
        <f t="shared" si="1"/>
        <v>Elder Lopes Barboza</v>
      </c>
      <c r="G89" s="15" t="s">
        <v>418</v>
      </c>
      <c r="H89" s="15" t="s">
        <v>182</v>
      </c>
      <c r="I89" s="30"/>
      <c r="J89" s="15" t="s">
        <v>1950</v>
      </c>
      <c r="K89" s="15" t="s">
        <v>1951</v>
      </c>
      <c r="L89" s="15" t="s">
        <v>1952</v>
      </c>
      <c r="M89" s="15" t="s">
        <v>1953</v>
      </c>
      <c r="N89" s="15" t="s">
        <v>1592</v>
      </c>
      <c r="O89" s="30"/>
      <c r="P89" s="30"/>
      <c r="Q89" s="30"/>
      <c r="R89" s="30"/>
      <c r="S89" s="30"/>
      <c r="T89" s="30"/>
      <c r="U89" s="30"/>
      <c r="V89" s="30"/>
      <c r="W89" s="30"/>
      <c r="X89" s="30"/>
      <c r="Y89" s="30"/>
      <c r="Z89" s="30"/>
      <c r="AA89" s="30"/>
      <c r="AB89" s="30"/>
      <c r="AC89" s="30"/>
      <c r="AD89" s="30"/>
      <c r="AE89" s="15" t="s">
        <v>1954</v>
      </c>
      <c r="AF89" s="15" t="s">
        <v>1955</v>
      </c>
      <c r="AG89" s="30"/>
      <c r="AH89" s="30"/>
      <c r="AI89" s="30"/>
      <c r="AJ89" s="30"/>
      <c r="AK89" s="30"/>
      <c r="AL89" s="30"/>
      <c r="AM89" s="30"/>
      <c r="AN89" s="30"/>
      <c r="AO89" s="30"/>
      <c r="AP89" s="30"/>
      <c r="AQ89" s="30"/>
      <c r="AR89" s="30"/>
      <c r="AS89" s="30"/>
      <c r="AT89" s="30"/>
      <c r="AU89" s="30"/>
      <c r="AV89" s="30"/>
      <c r="AW89" s="30"/>
    </row>
    <row r="90" spans="1:49" s="33" customFormat="1" ht="267.75" x14ac:dyDescent="0.25">
      <c r="A90" s="15">
        <v>87</v>
      </c>
      <c r="B90" s="15">
        <v>258</v>
      </c>
      <c r="C90" s="32">
        <v>45243.67491898148</v>
      </c>
      <c r="D90" s="15" t="s">
        <v>646</v>
      </c>
      <c r="E90" s="15" t="s">
        <v>1956</v>
      </c>
      <c r="F90" s="15" t="str">
        <f t="shared" si="1"/>
        <v>Ricardo Henrique Abrahams</v>
      </c>
      <c r="G90" s="15" t="s">
        <v>354</v>
      </c>
      <c r="H90" s="15" t="s">
        <v>182</v>
      </c>
      <c r="I90" s="15" t="s">
        <v>648</v>
      </c>
      <c r="J90" s="15" t="s">
        <v>1957</v>
      </c>
      <c r="K90" s="15" t="s">
        <v>1958</v>
      </c>
      <c r="L90" s="15" t="s">
        <v>1959</v>
      </c>
      <c r="M90" s="30"/>
      <c r="N90" s="15" t="s">
        <v>1960</v>
      </c>
      <c r="O90" s="30"/>
      <c r="P90" s="30"/>
      <c r="Q90" s="15" t="s">
        <v>1961</v>
      </c>
      <c r="R90" s="30"/>
      <c r="S90" s="30"/>
      <c r="T90" s="15" t="s">
        <v>1962</v>
      </c>
      <c r="U90" s="30"/>
      <c r="V90" s="30"/>
      <c r="W90" s="15" t="s">
        <v>1963</v>
      </c>
      <c r="X90" s="30"/>
      <c r="Y90" s="30"/>
      <c r="Z90" s="15" t="s">
        <v>1964</v>
      </c>
      <c r="AA90" s="30"/>
      <c r="AB90" s="30"/>
      <c r="AC90" s="15" t="s">
        <v>1965</v>
      </c>
      <c r="AD90" s="30"/>
      <c r="AE90" s="30"/>
      <c r="AF90" s="15" t="s">
        <v>1966</v>
      </c>
      <c r="AG90" s="30"/>
      <c r="AH90" s="30"/>
      <c r="AI90" s="15" t="s">
        <v>1967</v>
      </c>
      <c r="AJ90" s="30"/>
      <c r="AK90" s="30"/>
      <c r="AL90" s="15" t="s">
        <v>1968</v>
      </c>
      <c r="AM90" s="30"/>
      <c r="AN90" s="30"/>
      <c r="AO90" s="15" t="s">
        <v>834</v>
      </c>
      <c r="AP90" s="30"/>
      <c r="AQ90" s="30"/>
      <c r="AR90" s="15" t="s">
        <v>26</v>
      </c>
      <c r="AS90" s="30"/>
      <c r="AT90" s="30"/>
      <c r="AU90" s="15" t="s">
        <v>716</v>
      </c>
      <c r="AV90" s="30"/>
      <c r="AW90" s="30"/>
    </row>
    <row r="91" spans="1:49" s="33" customFormat="1" ht="280.5" x14ac:dyDescent="0.25">
      <c r="A91" s="15">
        <v>90</v>
      </c>
      <c r="B91" s="15">
        <v>261</v>
      </c>
      <c r="C91" s="32">
        <v>45243.703067129631</v>
      </c>
      <c r="D91" s="15" t="s">
        <v>646</v>
      </c>
      <c r="E91" s="15" t="s">
        <v>1969</v>
      </c>
      <c r="F91" s="15" t="str">
        <f t="shared" si="1"/>
        <v>Manoela Silveira Dos Santos</v>
      </c>
      <c r="G91" s="15" t="s">
        <v>412</v>
      </c>
      <c r="H91" s="15" t="s">
        <v>205</v>
      </c>
      <c r="I91" s="15" t="s">
        <v>698</v>
      </c>
      <c r="J91" s="15" t="s">
        <v>859</v>
      </c>
      <c r="K91" s="15" t="s">
        <v>1970</v>
      </c>
      <c r="L91" s="15" t="s">
        <v>1971</v>
      </c>
      <c r="M91" s="15" t="s">
        <v>1972</v>
      </c>
      <c r="N91" s="15" t="s">
        <v>1973</v>
      </c>
      <c r="O91" s="15" t="s">
        <v>1974</v>
      </c>
      <c r="P91" s="15" t="s">
        <v>1975</v>
      </c>
      <c r="Q91" s="15" t="s">
        <v>1976</v>
      </c>
      <c r="R91" s="15" t="s">
        <v>1977</v>
      </c>
      <c r="S91" s="15" t="s">
        <v>1978</v>
      </c>
      <c r="T91" s="15" t="s">
        <v>1768</v>
      </c>
      <c r="U91" s="15" t="s">
        <v>1979</v>
      </c>
      <c r="V91" s="30"/>
      <c r="W91" s="15" t="s">
        <v>708</v>
      </c>
      <c r="X91" s="15" t="s">
        <v>1980</v>
      </c>
      <c r="Y91" s="15" t="s">
        <v>1981</v>
      </c>
      <c r="Z91" s="15" t="s">
        <v>1982</v>
      </c>
      <c r="AA91" s="15" t="s">
        <v>1983</v>
      </c>
      <c r="AB91" s="30"/>
      <c r="AC91" s="15" t="s">
        <v>1984</v>
      </c>
      <c r="AD91" s="15" t="s">
        <v>1985</v>
      </c>
      <c r="AE91" s="15" t="s">
        <v>1986</v>
      </c>
      <c r="AF91" s="15" t="s">
        <v>1987</v>
      </c>
      <c r="AG91" s="15" t="s">
        <v>1988</v>
      </c>
      <c r="AH91" s="30"/>
      <c r="AI91" s="15" t="s">
        <v>1989</v>
      </c>
      <c r="AJ91" s="15" t="s">
        <v>1990</v>
      </c>
      <c r="AK91" s="30"/>
      <c r="AL91" s="15" t="s">
        <v>1991</v>
      </c>
      <c r="AM91" s="30"/>
      <c r="AN91" s="30"/>
      <c r="AO91" s="15" t="s">
        <v>1992</v>
      </c>
      <c r="AP91" s="30"/>
      <c r="AQ91" s="30"/>
      <c r="AR91" s="15" t="s">
        <v>1556</v>
      </c>
      <c r="AS91" s="30"/>
      <c r="AT91" s="30"/>
      <c r="AU91" s="15" t="s">
        <v>716</v>
      </c>
      <c r="AV91" s="15" t="s">
        <v>1993</v>
      </c>
      <c r="AW91" s="30"/>
    </row>
    <row r="92" spans="1:49" s="33" customFormat="1" ht="357" x14ac:dyDescent="0.25">
      <c r="A92" s="15">
        <v>91</v>
      </c>
      <c r="B92" s="15">
        <v>262</v>
      </c>
      <c r="C92" s="32">
        <v>45243.714097222219</v>
      </c>
      <c r="D92" s="15" t="s">
        <v>646</v>
      </c>
      <c r="E92" s="15" t="s">
        <v>1994</v>
      </c>
      <c r="F92" s="15" t="str">
        <f t="shared" si="1"/>
        <v>Erika Harumi Akashi</v>
      </c>
      <c r="G92" s="15" t="s">
        <v>324</v>
      </c>
      <c r="H92" s="15" t="s">
        <v>194</v>
      </c>
      <c r="I92" s="15" t="s">
        <v>194</v>
      </c>
      <c r="J92" s="15" t="s">
        <v>1995</v>
      </c>
      <c r="K92" s="15" t="s">
        <v>1996</v>
      </c>
      <c r="L92" s="15" t="s">
        <v>1997</v>
      </c>
      <c r="M92" s="15" t="s">
        <v>1998</v>
      </c>
      <c r="N92" s="15" t="s">
        <v>1999</v>
      </c>
      <c r="O92" s="30"/>
      <c r="P92" s="15" t="s">
        <v>2000</v>
      </c>
      <c r="Q92" s="15" t="s">
        <v>2001</v>
      </c>
      <c r="R92" s="30"/>
      <c r="S92" s="15" t="s">
        <v>2002</v>
      </c>
      <c r="T92" s="15" t="s">
        <v>2003</v>
      </c>
      <c r="U92" s="30"/>
      <c r="V92" s="30"/>
      <c r="W92" s="15" t="s">
        <v>2004</v>
      </c>
      <c r="X92" s="30"/>
      <c r="Y92" s="30"/>
      <c r="Z92" s="15" t="s">
        <v>2005</v>
      </c>
      <c r="AA92" s="30"/>
      <c r="AB92" s="30"/>
      <c r="AC92" s="15" t="s">
        <v>2006</v>
      </c>
      <c r="AD92" s="30"/>
      <c r="AE92" s="30"/>
      <c r="AF92" s="15" t="s">
        <v>2007</v>
      </c>
      <c r="AG92" s="30"/>
      <c r="AH92" s="30"/>
      <c r="AI92" s="15" t="s">
        <v>2008</v>
      </c>
      <c r="AJ92" s="30"/>
      <c r="AK92" s="30"/>
      <c r="AL92" s="15" t="s">
        <v>2009</v>
      </c>
      <c r="AM92" s="30"/>
      <c r="AN92" s="30"/>
      <c r="AO92" s="15" t="s">
        <v>2010</v>
      </c>
      <c r="AP92" s="30"/>
      <c r="AQ92" s="30"/>
      <c r="AR92" s="15" t="s">
        <v>816</v>
      </c>
      <c r="AS92" s="30"/>
      <c r="AT92" s="30"/>
      <c r="AU92" s="15" t="s">
        <v>856</v>
      </c>
      <c r="AV92" s="30"/>
      <c r="AW92" s="30"/>
    </row>
    <row r="93" spans="1:49" s="33" customFormat="1" ht="255" x14ac:dyDescent="0.25">
      <c r="A93" s="15">
        <v>102</v>
      </c>
      <c r="B93" s="15">
        <v>273</v>
      </c>
      <c r="C93" s="32">
        <v>45243.829201388886</v>
      </c>
      <c r="D93" s="15" t="s">
        <v>646</v>
      </c>
      <c r="E93" s="15" t="s">
        <v>2011</v>
      </c>
      <c r="F93" s="15" t="str">
        <f t="shared" si="1"/>
        <v>Lucia De Fatima Correia Da Silva Lima</v>
      </c>
      <c r="G93" s="15" t="s">
        <v>419</v>
      </c>
      <c r="H93" s="15" t="s">
        <v>208</v>
      </c>
      <c r="I93" s="15" t="s">
        <v>55</v>
      </c>
      <c r="J93" s="15" t="s">
        <v>2012</v>
      </c>
      <c r="K93" s="15" t="s">
        <v>2013</v>
      </c>
      <c r="L93" s="15" t="s">
        <v>2014</v>
      </c>
      <c r="M93" s="30"/>
      <c r="N93" s="30"/>
      <c r="O93" s="30"/>
      <c r="P93" s="30"/>
      <c r="Q93" s="30"/>
      <c r="R93" s="30"/>
      <c r="S93" s="30"/>
      <c r="T93" s="30"/>
      <c r="U93" s="30"/>
      <c r="V93" s="30"/>
      <c r="W93" s="15" t="s">
        <v>1402</v>
      </c>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15" t="s">
        <v>2015</v>
      </c>
    </row>
    <row r="94" spans="1:49" s="33" customFormat="1" ht="306" x14ac:dyDescent="0.25">
      <c r="A94" s="15">
        <v>95</v>
      </c>
      <c r="B94" s="15">
        <v>266</v>
      </c>
      <c r="C94" s="32">
        <v>45243.73883101852</v>
      </c>
      <c r="D94" s="15" t="s">
        <v>646</v>
      </c>
      <c r="E94" s="15" t="s">
        <v>2016</v>
      </c>
      <c r="F94" s="15" t="str">
        <f t="shared" si="1"/>
        <v>Mauro Antônio Da Silva Sá Ravagnani</v>
      </c>
      <c r="G94" s="15" t="s">
        <v>420</v>
      </c>
      <c r="H94" s="15" t="s">
        <v>194</v>
      </c>
      <c r="I94" s="15" t="s">
        <v>285</v>
      </c>
      <c r="J94" s="15" t="s">
        <v>2017</v>
      </c>
      <c r="K94" s="15" t="s">
        <v>2018</v>
      </c>
      <c r="L94" s="15" t="s">
        <v>2019</v>
      </c>
      <c r="M94" s="15" t="s">
        <v>2020</v>
      </c>
      <c r="N94" s="15" t="s">
        <v>2021</v>
      </c>
      <c r="O94" s="15" t="s">
        <v>2022</v>
      </c>
      <c r="P94" s="15" t="s">
        <v>2023</v>
      </c>
      <c r="Q94" s="15" t="s">
        <v>2024</v>
      </c>
      <c r="R94" s="30"/>
      <c r="S94" s="30"/>
      <c r="T94" s="15" t="s">
        <v>2025</v>
      </c>
      <c r="U94" s="30"/>
      <c r="V94" s="30"/>
      <c r="W94" s="15" t="s">
        <v>708</v>
      </c>
      <c r="X94" s="30"/>
      <c r="Y94" s="30"/>
      <c r="Z94" s="15" t="s">
        <v>2026</v>
      </c>
      <c r="AA94" s="30"/>
      <c r="AB94" s="30"/>
      <c r="AC94" s="15" t="s">
        <v>2027</v>
      </c>
      <c r="AD94" s="30"/>
      <c r="AE94" s="30"/>
      <c r="AF94" s="15" t="s">
        <v>2028</v>
      </c>
      <c r="AG94" s="30"/>
      <c r="AH94" s="30"/>
      <c r="AI94" s="15" t="s">
        <v>983</v>
      </c>
      <c r="AJ94" s="30"/>
      <c r="AK94" s="30"/>
      <c r="AL94" s="15" t="s">
        <v>2029</v>
      </c>
      <c r="AM94" s="30"/>
      <c r="AN94" s="30"/>
      <c r="AO94" s="15" t="s">
        <v>2030</v>
      </c>
      <c r="AP94" s="30"/>
      <c r="AQ94" s="30"/>
      <c r="AR94" s="15" t="s">
        <v>935</v>
      </c>
      <c r="AS94" s="30"/>
      <c r="AT94" s="30"/>
      <c r="AU94" s="15" t="s">
        <v>716</v>
      </c>
      <c r="AV94" s="15" t="s">
        <v>2031</v>
      </c>
      <c r="AW94" s="15" t="s">
        <v>2032</v>
      </c>
    </row>
    <row r="95" spans="1:49" s="33" customFormat="1" ht="216.75" x14ac:dyDescent="0.25">
      <c r="A95" s="15">
        <v>92</v>
      </c>
      <c r="B95" s="15">
        <v>263</v>
      </c>
      <c r="C95" s="32">
        <v>45243.716689814813</v>
      </c>
      <c r="D95" s="15" t="s">
        <v>646</v>
      </c>
      <c r="E95" s="15" t="s">
        <v>2033</v>
      </c>
      <c r="F95" s="15" t="str">
        <f t="shared" si="1"/>
        <v>Ricardo Lessa Azevedo</v>
      </c>
      <c r="G95" s="15" t="s">
        <v>412</v>
      </c>
      <c r="H95" s="15" t="s">
        <v>187</v>
      </c>
      <c r="I95" s="15" t="s">
        <v>698</v>
      </c>
      <c r="J95" s="15" t="s">
        <v>2034</v>
      </c>
      <c r="K95" s="15" t="s">
        <v>2035</v>
      </c>
      <c r="L95" s="15" t="s">
        <v>2036</v>
      </c>
      <c r="M95" s="15" t="s">
        <v>2037</v>
      </c>
      <c r="N95" s="15" t="s">
        <v>1924</v>
      </c>
      <c r="O95" s="15" t="s">
        <v>2038</v>
      </c>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15" t="s">
        <v>2039</v>
      </c>
    </row>
    <row r="96" spans="1:49" s="33" customFormat="1" ht="255" x14ac:dyDescent="0.25">
      <c r="A96" s="15">
        <v>96</v>
      </c>
      <c r="B96" s="15">
        <v>267</v>
      </c>
      <c r="C96" s="32">
        <v>45243.750925925924</v>
      </c>
      <c r="D96" s="15" t="s">
        <v>646</v>
      </c>
      <c r="E96" s="15" t="s">
        <v>2040</v>
      </c>
      <c r="F96" s="15" t="str">
        <f t="shared" si="1"/>
        <v>Fabiana Muranaka</v>
      </c>
      <c r="G96" s="15" t="s">
        <v>421</v>
      </c>
      <c r="H96" s="15" t="s">
        <v>182</v>
      </c>
      <c r="I96" s="15" t="s">
        <v>2041</v>
      </c>
      <c r="J96" s="15" t="s">
        <v>1742</v>
      </c>
      <c r="K96" s="15" t="s">
        <v>2042</v>
      </c>
      <c r="L96" s="15" t="s">
        <v>2043</v>
      </c>
      <c r="M96" s="15" t="s">
        <v>2044</v>
      </c>
      <c r="N96" s="15" t="s">
        <v>2045</v>
      </c>
      <c r="O96" s="15" t="s">
        <v>2046</v>
      </c>
      <c r="P96" s="15" t="s">
        <v>2047</v>
      </c>
      <c r="Q96" s="15" t="s">
        <v>2048</v>
      </c>
      <c r="R96" s="30"/>
      <c r="S96" s="15" t="s">
        <v>2049</v>
      </c>
      <c r="T96" s="15" t="s">
        <v>2050</v>
      </c>
      <c r="U96" s="30"/>
      <c r="V96" s="30"/>
      <c r="W96" s="15" t="s">
        <v>1313</v>
      </c>
      <c r="X96" s="30"/>
      <c r="Y96" s="15" t="s">
        <v>2051</v>
      </c>
      <c r="Z96" s="15" t="s">
        <v>2052</v>
      </c>
      <c r="AA96" s="30"/>
      <c r="AB96" s="30"/>
      <c r="AC96" s="15" t="s">
        <v>2053</v>
      </c>
      <c r="AD96" s="30"/>
      <c r="AE96" s="30"/>
      <c r="AF96" s="15" t="s">
        <v>2054</v>
      </c>
      <c r="AG96" s="30"/>
      <c r="AH96" s="15" t="s">
        <v>2055</v>
      </c>
      <c r="AI96" s="15" t="s">
        <v>2056</v>
      </c>
      <c r="AJ96" s="30"/>
      <c r="AK96" s="30"/>
      <c r="AL96" s="15" t="s">
        <v>2057</v>
      </c>
      <c r="AM96" s="30"/>
      <c r="AN96" s="15" t="s">
        <v>2058</v>
      </c>
      <c r="AO96" s="15" t="s">
        <v>2059</v>
      </c>
      <c r="AP96" s="30"/>
      <c r="AQ96" s="30"/>
      <c r="AR96" s="15" t="s">
        <v>955</v>
      </c>
      <c r="AS96" s="30"/>
      <c r="AT96" s="30"/>
      <c r="AU96" s="30"/>
      <c r="AV96" s="30"/>
      <c r="AW96" s="15" t="s">
        <v>2060</v>
      </c>
    </row>
    <row r="97" spans="1:49" s="33" customFormat="1" ht="76.5" x14ac:dyDescent="0.25">
      <c r="A97" s="15">
        <v>94</v>
      </c>
      <c r="B97" s="15">
        <v>265</v>
      </c>
      <c r="C97" s="32">
        <v>45243.730590277781</v>
      </c>
      <c r="D97" s="15" t="s">
        <v>646</v>
      </c>
      <c r="E97" s="15" t="s">
        <v>2061</v>
      </c>
      <c r="F97" s="15" t="str">
        <f t="shared" si="1"/>
        <v>Maria De Lourdes Pereira Da Silva</v>
      </c>
      <c r="G97" s="15" t="s">
        <v>405</v>
      </c>
      <c r="H97" s="15" t="s">
        <v>187</v>
      </c>
      <c r="I97" s="30"/>
      <c r="J97" s="15" t="s">
        <v>1034</v>
      </c>
      <c r="K97" s="15" t="s">
        <v>2062</v>
      </c>
      <c r="L97" s="15" t="s">
        <v>2063</v>
      </c>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15" t="s">
        <v>38</v>
      </c>
      <c r="AM97" s="15" t="s">
        <v>2064</v>
      </c>
      <c r="AN97" s="15" t="s">
        <v>2065</v>
      </c>
      <c r="AO97" s="15" t="s">
        <v>97</v>
      </c>
      <c r="AP97" s="15" t="s">
        <v>2066</v>
      </c>
      <c r="AQ97" s="15" t="s">
        <v>2067</v>
      </c>
      <c r="AR97" s="15" t="s">
        <v>77</v>
      </c>
      <c r="AS97" s="15" t="s">
        <v>2068</v>
      </c>
      <c r="AT97" s="30"/>
      <c r="AU97" s="30"/>
      <c r="AV97" s="30"/>
      <c r="AW97" s="15" t="s">
        <v>2069</v>
      </c>
    </row>
    <row r="98" spans="1:49" s="33" customFormat="1" ht="395.25" x14ac:dyDescent="0.25">
      <c r="A98" s="15">
        <v>99</v>
      </c>
      <c r="B98" s="15">
        <v>270</v>
      </c>
      <c r="C98" s="32">
        <v>45243.785775462966</v>
      </c>
      <c r="D98" s="15" t="s">
        <v>646</v>
      </c>
      <c r="E98" s="15" t="s">
        <v>2070</v>
      </c>
      <c r="F98" s="15" t="str">
        <f t="shared" si="1"/>
        <v>Mônica Lady Fiorese</v>
      </c>
      <c r="G98" s="15" t="s">
        <v>412</v>
      </c>
      <c r="H98" s="15" t="s">
        <v>192</v>
      </c>
      <c r="I98" s="15" t="s">
        <v>648</v>
      </c>
      <c r="J98" s="15" t="s">
        <v>859</v>
      </c>
      <c r="K98" s="15" t="s">
        <v>2071</v>
      </c>
      <c r="L98" s="15" t="s">
        <v>2072</v>
      </c>
      <c r="M98" s="15" t="s">
        <v>2073</v>
      </c>
      <c r="N98" s="15" t="s">
        <v>2074</v>
      </c>
      <c r="O98" s="15" t="s">
        <v>2075</v>
      </c>
      <c r="P98" s="30"/>
      <c r="Q98" s="15" t="s">
        <v>2076</v>
      </c>
      <c r="R98" s="15" t="s">
        <v>2077</v>
      </c>
      <c r="S98" s="15" t="s">
        <v>2078</v>
      </c>
      <c r="T98" s="15" t="s">
        <v>2079</v>
      </c>
      <c r="U98" s="30"/>
      <c r="V98" s="30"/>
      <c r="W98" s="15" t="s">
        <v>664</v>
      </c>
      <c r="X98" s="30"/>
      <c r="Y98" s="30"/>
      <c r="Z98" s="15" t="s">
        <v>2080</v>
      </c>
      <c r="AA98" s="30"/>
      <c r="AB98" s="30"/>
      <c r="AC98" s="15" t="s">
        <v>2081</v>
      </c>
      <c r="AD98" s="30"/>
      <c r="AE98" s="15" t="s">
        <v>2082</v>
      </c>
      <c r="AF98" s="15" t="s">
        <v>1442</v>
      </c>
      <c r="AG98" s="30"/>
      <c r="AH98" s="30"/>
      <c r="AI98" s="15" t="s">
        <v>2083</v>
      </c>
      <c r="AJ98" s="30"/>
      <c r="AK98" s="30"/>
      <c r="AL98" s="15" t="s">
        <v>2084</v>
      </c>
      <c r="AM98" s="30"/>
      <c r="AN98" s="30"/>
      <c r="AO98" s="15" t="s">
        <v>2085</v>
      </c>
      <c r="AP98" s="30"/>
      <c r="AQ98" s="30"/>
      <c r="AR98" s="15" t="s">
        <v>1136</v>
      </c>
      <c r="AS98" s="30"/>
      <c r="AT98" s="30"/>
      <c r="AU98" s="30"/>
      <c r="AV98" s="30"/>
      <c r="AW98" s="30"/>
    </row>
    <row r="99" spans="1:49" s="33" customFormat="1" ht="242.25" x14ac:dyDescent="0.25">
      <c r="A99" s="15">
        <v>98</v>
      </c>
      <c r="B99" s="15">
        <v>269</v>
      </c>
      <c r="C99" s="32">
        <v>45243.767418981479</v>
      </c>
      <c r="D99" s="15" t="s">
        <v>646</v>
      </c>
      <c r="E99" s="15" t="s">
        <v>2086</v>
      </c>
      <c r="F99" s="15" t="str">
        <f t="shared" si="1"/>
        <v>Deisy Alessandra Drunkler</v>
      </c>
      <c r="G99" s="15" t="s">
        <v>422</v>
      </c>
      <c r="H99" s="15" t="s">
        <v>209</v>
      </c>
      <c r="I99" s="15" t="s">
        <v>55</v>
      </c>
      <c r="J99" s="15" t="s">
        <v>859</v>
      </c>
      <c r="K99" s="15" t="s">
        <v>2087</v>
      </c>
      <c r="L99" s="15" t="s">
        <v>2088</v>
      </c>
      <c r="M99" s="30"/>
      <c r="N99" s="15" t="s">
        <v>2089</v>
      </c>
      <c r="O99" s="30"/>
      <c r="P99" s="30"/>
      <c r="Q99" s="15" t="s">
        <v>2090</v>
      </c>
      <c r="R99" s="30"/>
      <c r="S99" s="30"/>
      <c r="T99" s="15" t="s">
        <v>2091</v>
      </c>
      <c r="U99" s="30"/>
      <c r="V99" s="30"/>
      <c r="W99" s="15" t="s">
        <v>2092</v>
      </c>
      <c r="X99" s="30"/>
      <c r="Y99" s="30"/>
      <c r="Z99" s="15" t="s">
        <v>2093</v>
      </c>
      <c r="AA99" s="30"/>
      <c r="AB99" s="30"/>
      <c r="AC99" s="15" t="s">
        <v>2094</v>
      </c>
      <c r="AD99" s="30"/>
      <c r="AE99" s="30"/>
      <c r="AF99" s="15" t="s">
        <v>103</v>
      </c>
      <c r="AG99" s="30"/>
      <c r="AH99" s="30"/>
      <c r="AI99" s="15" t="s">
        <v>2095</v>
      </c>
      <c r="AJ99" s="30"/>
      <c r="AK99" s="30"/>
      <c r="AL99" s="15" t="s">
        <v>2096</v>
      </c>
      <c r="AM99" s="30"/>
      <c r="AN99" s="30"/>
      <c r="AO99" s="15" t="s">
        <v>65</v>
      </c>
      <c r="AP99" s="30"/>
      <c r="AQ99" s="30"/>
      <c r="AR99" s="15" t="s">
        <v>1420</v>
      </c>
      <c r="AS99" s="30"/>
      <c r="AT99" s="30"/>
      <c r="AU99" s="15" t="s">
        <v>27</v>
      </c>
      <c r="AV99" s="30"/>
      <c r="AW99" s="30"/>
    </row>
    <row r="100" spans="1:49" s="33" customFormat="1" ht="255" x14ac:dyDescent="0.25">
      <c r="A100" s="15">
        <v>97</v>
      </c>
      <c r="B100" s="15">
        <v>268</v>
      </c>
      <c r="C100" s="32">
        <v>45243.766516203701</v>
      </c>
      <c r="D100" s="15" t="s">
        <v>646</v>
      </c>
      <c r="E100" s="15" t="s">
        <v>2097</v>
      </c>
      <c r="F100" s="15" t="str">
        <f t="shared" si="1"/>
        <v>Mário Cândido De Athayde Júnior</v>
      </c>
      <c r="G100" s="15" t="s">
        <v>354</v>
      </c>
      <c r="H100" s="15" t="s">
        <v>182</v>
      </c>
      <c r="I100" s="15" t="s">
        <v>690</v>
      </c>
      <c r="J100" s="15" t="s">
        <v>2098</v>
      </c>
      <c r="K100" s="15" t="s">
        <v>2099</v>
      </c>
      <c r="L100" s="15" t="s">
        <v>2100</v>
      </c>
      <c r="M100" s="30"/>
      <c r="N100" s="15" t="s">
        <v>2101</v>
      </c>
      <c r="O100" s="30"/>
      <c r="P100" s="30"/>
      <c r="Q100" s="15" t="s">
        <v>2102</v>
      </c>
      <c r="R100" s="30"/>
      <c r="S100" s="30"/>
      <c r="T100" s="15" t="s">
        <v>2103</v>
      </c>
      <c r="U100" s="30"/>
      <c r="V100" s="30"/>
      <c r="W100" s="15" t="s">
        <v>708</v>
      </c>
      <c r="X100" s="30"/>
      <c r="Y100" s="30"/>
      <c r="Z100" s="15" t="s">
        <v>2104</v>
      </c>
      <c r="AA100" s="30"/>
      <c r="AB100" s="30"/>
      <c r="AC100" s="15" t="s">
        <v>2105</v>
      </c>
      <c r="AD100" s="30"/>
      <c r="AE100" s="30"/>
      <c r="AF100" s="15" t="s">
        <v>2106</v>
      </c>
      <c r="AG100" s="30"/>
      <c r="AH100" s="30"/>
      <c r="AI100" s="15" t="s">
        <v>2107</v>
      </c>
      <c r="AJ100" s="30"/>
      <c r="AK100" s="30"/>
      <c r="AL100" s="15" t="s">
        <v>2108</v>
      </c>
      <c r="AM100" s="30"/>
      <c r="AN100" s="30"/>
      <c r="AO100" s="15" t="s">
        <v>1645</v>
      </c>
      <c r="AP100" s="30"/>
      <c r="AQ100" s="30"/>
      <c r="AR100" s="15" t="s">
        <v>1008</v>
      </c>
      <c r="AS100" s="30"/>
      <c r="AT100" s="30"/>
      <c r="AU100" s="15" t="s">
        <v>716</v>
      </c>
      <c r="AV100" s="30"/>
      <c r="AW100" s="15" t="s">
        <v>2109</v>
      </c>
    </row>
    <row r="101" spans="1:49" s="33" customFormat="1" ht="306" x14ac:dyDescent="0.25">
      <c r="A101" s="15">
        <v>100</v>
      </c>
      <c r="B101" s="15">
        <v>271</v>
      </c>
      <c r="C101" s="32">
        <v>45243.792222222219</v>
      </c>
      <c r="D101" s="15" t="s">
        <v>646</v>
      </c>
      <c r="E101" s="15" t="s">
        <v>2110</v>
      </c>
      <c r="F101" s="15" t="str">
        <f t="shared" si="1"/>
        <v>Marcia Maria Fernandes De Oliveira</v>
      </c>
      <c r="G101" s="15" t="s">
        <v>423</v>
      </c>
      <c r="H101" s="15" t="s">
        <v>182</v>
      </c>
      <c r="I101" s="15" t="s">
        <v>1106</v>
      </c>
      <c r="J101" s="15" t="s">
        <v>1528</v>
      </c>
      <c r="K101" s="15" t="s">
        <v>2111</v>
      </c>
      <c r="L101" s="15" t="s">
        <v>2112</v>
      </c>
      <c r="M101" s="15" t="s">
        <v>2113</v>
      </c>
      <c r="N101" s="15" t="s">
        <v>2114</v>
      </c>
      <c r="O101" s="30"/>
      <c r="P101" s="30"/>
      <c r="Q101" s="15" t="s">
        <v>2115</v>
      </c>
      <c r="R101" s="30"/>
      <c r="S101" s="30"/>
      <c r="T101" s="15" t="s">
        <v>2116</v>
      </c>
      <c r="U101" s="30"/>
      <c r="V101" s="30"/>
      <c r="W101" s="15" t="s">
        <v>1402</v>
      </c>
      <c r="X101" s="30"/>
      <c r="Y101" s="30"/>
      <c r="Z101" s="15" t="s">
        <v>2117</v>
      </c>
      <c r="AA101" s="30"/>
      <c r="AB101" s="30"/>
      <c r="AC101" s="15" t="s">
        <v>2118</v>
      </c>
      <c r="AD101" s="30"/>
      <c r="AE101" s="30"/>
      <c r="AF101" s="15" t="s">
        <v>1945</v>
      </c>
      <c r="AG101" s="30"/>
      <c r="AH101" s="30"/>
      <c r="AI101" s="15" t="s">
        <v>2119</v>
      </c>
      <c r="AJ101" s="30"/>
      <c r="AK101" s="30"/>
      <c r="AL101" s="15" t="s">
        <v>2120</v>
      </c>
      <c r="AM101" s="30"/>
      <c r="AN101" s="30"/>
      <c r="AO101" s="15" t="s">
        <v>2121</v>
      </c>
      <c r="AP101" s="30"/>
      <c r="AQ101" s="30"/>
      <c r="AR101" s="15" t="s">
        <v>2122</v>
      </c>
      <c r="AS101" s="30"/>
      <c r="AT101" s="30"/>
      <c r="AU101" s="15" t="s">
        <v>716</v>
      </c>
      <c r="AV101" s="15" t="s">
        <v>2123</v>
      </c>
      <c r="AW101" s="30"/>
    </row>
    <row r="102" spans="1:49" s="33" customFormat="1" ht="127.5" x14ac:dyDescent="0.25">
      <c r="A102" s="15">
        <v>101</v>
      </c>
      <c r="B102" s="15">
        <v>272</v>
      </c>
      <c r="C102" s="32">
        <v>45243.803622685184</v>
      </c>
      <c r="D102" s="15" t="s">
        <v>646</v>
      </c>
      <c r="E102" s="15" t="s">
        <v>2124</v>
      </c>
      <c r="F102" s="15" t="str">
        <f t="shared" si="1"/>
        <v>Salah Din Mahmud Hasan</v>
      </c>
      <c r="G102" s="15" t="s">
        <v>405</v>
      </c>
      <c r="H102" s="15" t="s">
        <v>192</v>
      </c>
      <c r="I102" s="15" t="s">
        <v>55</v>
      </c>
      <c r="J102" s="15" t="s">
        <v>859</v>
      </c>
      <c r="K102" s="15" t="s">
        <v>2125</v>
      </c>
      <c r="L102" s="15" t="s">
        <v>2126</v>
      </c>
      <c r="M102" s="15" t="s">
        <v>2127</v>
      </c>
      <c r="N102" s="15" t="s">
        <v>153</v>
      </c>
      <c r="O102" s="30"/>
      <c r="P102" s="30"/>
      <c r="Q102" s="15" t="s">
        <v>44</v>
      </c>
      <c r="R102" s="30"/>
      <c r="S102" s="30"/>
      <c r="T102" s="15" t="s">
        <v>81</v>
      </c>
      <c r="U102" s="30"/>
      <c r="V102" s="30"/>
      <c r="W102" s="15" t="s">
        <v>1177</v>
      </c>
      <c r="X102" s="30"/>
      <c r="Y102" s="30"/>
      <c r="Z102" s="15" t="s">
        <v>126</v>
      </c>
      <c r="AA102" s="30"/>
      <c r="AB102" s="30"/>
      <c r="AC102" s="15" t="s">
        <v>1044</v>
      </c>
      <c r="AD102" s="30"/>
      <c r="AE102" s="30"/>
      <c r="AF102" s="15" t="s">
        <v>22</v>
      </c>
      <c r="AG102" s="30"/>
      <c r="AH102" s="30"/>
      <c r="AI102" s="15" t="s">
        <v>2128</v>
      </c>
      <c r="AJ102" s="30"/>
      <c r="AK102" s="30"/>
      <c r="AL102" s="15" t="s">
        <v>2129</v>
      </c>
      <c r="AM102" s="30"/>
      <c r="AN102" s="30"/>
      <c r="AO102" s="15" t="s">
        <v>1345</v>
      </c>
      <c r="AP102" s="30"/>
      <c r="AQ102" s="30"/>
      <c r="AR102" s="15" t="s">
        <v>1420</v>
      </c>
      <c r="AS102" s="30"/>
      <c r="AT102" s="30"/>
      <c r="AU102" s="15" t="s">
        <v>1009</v>
      </c>
      <c r="AV102" s="30"/>
      <c r="AW102" s="30"/>
    </row>
    <row r="103" spans="1:49" s="33" customFormat="1" ht="267.75" x14ac:dyDescent="0.25">
      <c r="A103" s="15">
        <v>104</v>
      </c>
      <c r="B103" s="15">
        <v>275</v>
      </c>
      <c r="C103" s="32">
        <v>45243.871388888889</v>
      </c>
      <c r="D103" s="15" t="s">
        <v>646</v>
      </c>
      <c r="E103" s="15" t="s">
        <v>2130</v>
      </c>
      <c r="F103" s="15" t="str">
        <f t="shared" si="1"/>
        <v>Solange Maria Cottica</v>
      </c>
      <c r="G103" s="15" t="s">
        <v>424</v>
      </c>
      <c r="H103" s="15" t="s">
        <v>192</v>
      </c>
      <c r="I103" s="15" t="s">
        <v>648</v>
      </c>
      <c r="J103" s="15" t="s">
        <v>996</v>
      </c>
      <c r="K103" s="15" t="s">
        <v>2131</v>
      </c>
      <c r="L103" s="15" t="s">
        <v>2132</v>
      </c>
      <c r="M103" s="15" t="s">
        <v>2133</v>
      </c>
      <c r="N103" s="15" t="s">
        <v>2134</v>
      </c>
      <c r="O103" s="30"/>
      <c r="P103" s="30"/>
      <c r="Q103" s="30"/>
      <c r="R103" s="30"/>
      <c r="S103" s="30"/>
      <c r="T103" s="30"/>
      <c r="U103" s="30"/>
      <c r="V103" s="30"/>
      <c r="W103" s="15" t="s">
        <v>971</v>
      </c>
      <c r="X103" s="30"/>
      <c r="Y103" s="30"/>
      <c r="Z103" s="15" t="s">
        <v>2135</v>
      </c>
      <c r="AA103" s="30"/>
      <c r="AB103" s="30"/>
      <c r="AC103" s="15" t="s">
        <v>2136</v>
      </c>
      <c r="AD103" s="30"/>
      <c r="AE103" s="30"/>
      <c r="AF103" s="15" t="s">
        <v>2137</v>
      </c>
      <c r="AG103" s="30"/>
      <c r="AH103" s="30"/>
      <c r="AI103" s="30"/>
      <c r="AJ103" s="30"/>
      <c r="AK103" s="30"/>
      <c r="AL103" s="30"/>
      <c r="AM103" s="30"/>
      <c r="AN103" s="30"/>
      <c r="AO103" s="30"/>
      <c r="AP103" s="30"/>
      <c r="AQ103" s="30"/>
      <c r="AR103" s="30"/>
      <c r="AS103" s="30"/>
      <c r="AT103" s="30"/>
      <c r="AU103" s="30"/>
      <c r="AV103" s="30"/>
      <c r="AW103" s="30"/>
    </row>
    <row r="104" spans="1:49" s="33" customFormat="1" ht="255" x14ac:dyDescent="0.25">
      <c r="A104" s="15">
        <v>103</v>
      </c>
      <c r="B104" s="15">
        <v>274</v>
      </c>
      <c r="C104" s="32">
        <v>45243.869733796295</v>
      </c>
      <c r="D104" s="15" t="s">
        <v>646</v>
      </c>
      <c r="E104" s="15" t="s">
        <v>2138</v>
      </c>
      <c r="F104" s="15" t="str">
        <f t="shared" si="1"/>
        <v>Carlos De Moraes Sanchez</v>
      </c>
      <c r="G104" s="15" t="s">
        <v>426</v>
      </c>
      <c r="H104" s="15" t="s">
        <v>192</v>
      </c>
      <c r="I104" s="15" t="s">
        <v>55</v>
      </c>
      <c r="J104" s="15" t="s">
        <v>2139</v>
      </c>
      <c r="K104" s="15" t="s">
        <v>2140</v>
      </c>
      <c r="L104" s="15" t="s">
        <v>2141</v>
      </c>
      <c r="M104" s="15" t="s">
        <v>2142</v>
      </c>
      <c r="N104" s="15" t="s">
        <v>2143</v>
      </c>
      <c r="O104" s="30"/>
      <c r="P104" s="30"/>
      <c r="Q104" s="15" t="s">
        <v>2144</v>
      </c>
      <c r="R104" s="30"/>
      <c r="S104" s="30"/>
      <c r="T104" s="15" t="s">
        <v>2145</v>
      </c>
      <c r="U104" s="30"/>
      <c r="V104" s="30"/>
      <c r="W104" s="15" t="s">
        <v>729</v>
      </c>
      <c r="X104" s="30"/>
      <c r="Y104" s="30"/>
      <c r="Z104" s="15" t="s">
        <v>2146</v>
      </c>
      <c r="AA104" s="30"/>
      <c r="AB104" s="30"/>
      <c r="AC104" s="15" t="s">
        <v>2147</v>
      </c>
      <c r="AD104" s="30"/>
      <c r="AE104" s="15" t="s">
        <v>2148</v>
      </c>
      <c r="AF104" s="15" t="s">
        <v>2149</v>
      </c>
      <c r="AG104" s="30"/>
      <c r="AH104" s="15" t="s">
        <v>2150</v>
      </c>
      <c r="AI104" s="15" t="s">
        <v>2151</v>
      </c>
      <c r="AJ104" s="30"/>
      <c r="AK104" s="30"/>
      <c r="AL104" s="15" t="s">
        <v>908</v>
      </c>
      <c r="AM104" s="30"/>
      <c r="AN104" s="30"/>
      <c r="AO104" s="15" t="s">
        <v>2152</v>
      </c>
      <c r="AP104" s="30"/>
      <c r="AQ104" s="15" t="s">
        <v>2153</v>
      </c>
      <c r="AR104" s="15" t="s">
        <v>1136</v>
      </c>
      <c r="AS104" s="30"/>
      <c r="AT104" s="30"/>
      <c r="AU104" s="15" t="s">
        <v>1104</v>
      </c>
      <c r="AV104" s="30"/>
      <c r="AW104" s="15" t="s">
        <v>2154</v>
      </c>
    </row>
    <row r="105" spans="1:49" s="33" customFormat="1" ht="395.25" x14ac:dyDescent="0.25">
      <c r="A105" s="15">
        <v>105</v>
      </c>
      <c r="B105" s="15">
        <v>276</v>
      </c>
      <c r="C105" s="32">
        <v>45243.891273148147</v>
      </c>
      <c r="D105" s="15" t="s">
        <v>646</v>
      </c>
      <c r="E105" s="15" t="s">
        <v>2155</v>
      </c>
      <c r="F105" s="15" t="str">
        <f t="shared" si="1"/>
        <v>Maria Goretti Fernandes</v>
      </c>
      <c r="G105" s="15" t="s">
        <v>427</v>
      </c>
      <c r="H105" s="15" t="s">
        <v>182</v>
      </c>
      <c r="I105" s="15" t="s">
        <v>648</v>
      </c>
      <c r="J105" s="15" t="s">
        <v>859</v>
      </c>
      <c r="K105" s="15" t="s">
        <v>2156</v>
      </c>
      <c r="L105" s="15" t="s">
        <v>2157</v>
      </c>
      <c r="M105" s="15" t="s">
        <v>2158</v>
      </c>
      <c r="N105" s="15" t="s">
        <v>148</v>
      </c>
      <c r="O105" s="15" t="s">
        <v>2159</v>
      </c>
      <c r="P105" s="15" t="s">
        <v>2160</v>
      </c>
      <c r="Q105" s="15" t="s">
        <v>69</v>
      </c>
      <c r="R105" s="15" t="s">
        <v>2161</v>
      </c>
      <c r="S105" s="15" t="s">
        <v>2162</v>
      </c>
      <c r="T105" s="30"/>
      <c r="U105" s="15" t="s">
        <v>2163</v>
      </c>
      <c r="V105" s="30"/>
      <c r="W105" s="30"/>
      <c r="X105" s="15" t="s">
        <v>2164</v>
      </c>
      <c r="Y105" s="15" t="s">
        <v>2165</v>
      </c>
      <c r="Z105" s="30"/>
      <c r="AA105" s="15" t="s">
        <v>2164</v>
      </c>
      <c r="AB105" s="30"/>
      <c r="AC105" s="30"/>
      <c r="AD105" s="30"/>
      <c r="AE105" s="15" t="s">
        <v>2166</v>
      </c>
      <c r="AF105" s="30"/>
      <c r="AG105" s="15" t="s">
        <v>2164</v>
      </c>
      <c r="AH105" s="15" t="s">
        <v>2167</v>
      </c>
      <c r="AI105" s="30"/>
      <c r="AJ105" s="15" t="s">
        <v>2164</v>
      </c>
      <c r="AK105" s="15" t="s">
        <v>2168</v>
      </c>
      <c r="AL105" s="30"/>
      <c r="AM105" s="15" t="s">
        <v>2164</v>
      </c>
      <c r="AN105" s="15" t="s">
        <v>2169</v>
      </c>
      <c r="AO105" s="30"/>
      <c r="AP105" s="15" t="s">
        <v>2164</v>
      </c>
      <c r="AQ105" s="15" t="s">
        <v>2170</v>
      </c>
      <c r="AR105" s="30"/>
      <c r="AS105" s="15" t="s">
        <v>2164</v>
      </c>
      <c r="AT105" s="15" t="s">
        <v>2171</v>
      </c>
      <c r="AU105" s="30"/>
      <c r="AV105" s="15" t="s">
        <v>2164</v>
      </c>
      <c r="AW105" s="15" t="s">
        <v>2172</v>
      </c>
    </row>
    <row r="106" spans="1:49" s="33" customFormat="1" ht="25.5" x14ac:dyDescent="0.25">
      <c r="A106" s="15">
        <v>106</v>
      </c>
      <c r="B106" s="15">
        <v>277</v>
      </c>
      <c r="C106" s="32">
        <v>45243.942835648151</v>
      </c>
      <c r="D106" s="15" t="s">
        <v>646</v>
      </c>
      <c r="E106" s="15" t="s">
        <v>2173</v>
      </c>
      <c r="F106" s="15" t="str">
        <f t="shared" si="1"/>
        <v>Samuel Melegari De Souza</v>
      </c>
      <c r="G106" s="15" t="s">
        <v>405</v>
      </c>
      <c r="H106" s="15" t="s">
        <v>187</v>
      </c>
      <c r="I106" s="30"/>
      <c r="J106" s="15" t="s">
        <v>1301</v>
      </c>
      <c r="K106" s="15" t="s">
        <v>2174</v>
      </c>
      <c r="L106" s="15" t="s">
        <v>2175</v>
      </c>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15" t="s">
        <v>2176</v>
      </c>
    </row>
    <row r="107" spans="1:49" s="33" customFormat="1" ht="25.5" x14ac:dyDescent="0.25">
      <c r="A107" s="15">
        <v>107</v>
      </c>
      <c r="B107" s="15">
        <v>278</v>
      </c>
      <c r="C107" s="32">
        <v>45243.966006944444</v>
      </c>
      <c r="D107" s="15" t="s">
        <v>646</v>
      </c>
      <c r="E107" s="15" t="s">
        <v>2177</v>
      </c>
      <c r="F107" s="15" t="str">
        <f t="shared" si="1"/>
        <v>Elenita Conegero Pastor Manchope</v>
      </c>
      <c r="G107" s="15" t="s">
        <v>384</v>
      </c>
      <c r="H107" s="15" t="s">
        <v>187</v>
      </c>
      <c r="I107" s="15" t="s">
        <v>55</v>
      </c>
      <c r="J107" s="15" t="s">
        <v>2178</v>
      </c>
      <c r="K107" s="15" t="s">
        <v>2179</v>
      </c>
      <c r="L107" s="15" t="s">
        <v>2180</v>
      </c>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15" t="s">
        <v>2181</v>
      </c>
    </row>
    <row r="108" spans="1:49" s="33" customFormat="1" ht="331.5" x14ac:dyDescent="0.25">
      <c r="A108" s="15">
        <v>108</v>
      </c>
      <c r="B108" s="15">
        <v>279</v>
      </c>
      <c r="C108" s="32">
        <v>45244.014664351853</v>
      </c>
      <c r="D108" s="15" t="s">
        <v>646</v>
      </c>
      <c r="E108" s="15" t="s">
        <v>2182</v>
      </c>
      <c r="F108" s="15" t="str">
        <f t="shared" si="1"/>
        <v>Mozart Hasse</v>
      </c>
      <c r="G108" s="15" t="s">
        <v>428</v>
      </c>
      <c r="H108" s="15" t="s">
        <v>182</v>
      </c>
      <c r="I108" s="15" t="s">
        <v>2183</v>
      </c>
      <c r="J108" s="15" t="s">
        <v>2184</v>
      </c>
      <c r="K108" s="15" t="s">
        <v>2185</v>
      </c>
      <c r="L108" s="15" t="s">
        <v>2186</v>
      </c>
      <c r="M108" s="15" t="s">
        <v>2187</v>
      </c>
      <c r="N108" s="15" t="s">
        <v>2188</v>
      </c>
      <c r="O108" s="15" t="s">
        <v>2189</v>
      </c>
      <c r="P108" s="15" t="s">
        <v>2190</v>
      </c>
      <c r="Q108" s="15" t="s">
        <v>2191</v>
      </c>
      <c r="R108" s="30"/>
      <c r="S108" s="15" t="s">
        <v>2192</v>
      </c>
      <c r="T108" s="15" t="s">
        <v>2193</v>
      </c>
      <c r="U108" s="15" t="s">
        <v>2194</v>
      </c>
      <c r="V108" s="15" t="s">
        <v>2195</v>
      </c>
      <c r="W108" s="15" t="s">
        <v>948</v>
      </c>
      <c r="X108" s="15" t="s">
        <v>2196</v>
      </c>
      <c r="Y108" s="15" t="s">
        <v>2196</v>
      </c>
      <c r="Z108" s="15" t="s">
        <v>2197</v>
      </c>
      <c r="AA108" s="30"/>
      <c r="AB108" s="15" t="s">
        <v>2198</v>
      </c>
      <c r="AC108" s="15" t="s">
        <v>2199</v>
      </c>
      <c r="AD108" s="30"/>
      <c r="AE108" s="15" t="s">
        <v>2200</v>
      </c>
      <c r="AF108" s="15" t="s">
        <v>2201</v>
      </c>
      <c r="AG108" s="30"/>
      <c r="AH108" s="15" t="s">
        <v>2196</v>
      </c>
      <c r="AI108" s="15" t="s">
        <v>869</v>
      </c>
      <c r="AJ108" s="30"/>
      <c r="AK108" s="15" t="s">
        <v>2196</v>
      </c>
      <c r="AL108" s="15" t="s">
        <v>2202</v>
      </c>
      <c r="AM108" s="30"/>
      <c r="AN108" s="15" t="s">
        <v>2196</v>
      </c>
      <c r="AO108" s="15" t="s">
        <v>911</v>
      </c>
      <c r="AP108" s="30"/>
      <c r="AQ108" s="15" t="s">
        <v>2196</v>
      </c>
      <c r="AR108" s="15" t="s">
        <v>2203</v>
      </c>
      <c r="AS108" s="30"/>
      <c r="AT108" s="15" t="s">
        <v>2196</v>
      </c>
      <c r="AU108" s="15" t="s">
        <v>716</v>
      </c>
      <c r="AV108" s="30"/>
      <c r="AW108" s="15" t="s">
        <v>2204</v>
      </c>
    </row>
    <row r="109" spans="1:49" s="33" customFormat="1" ht="267.75" x14ac:dyDescent="0.25">
      <c r="A109" s="15">
        <v>109</v>
      </c>
      <c r="B109" s="15">
        <v>280</v>
      </c>
      <c r="C109" s="32">
        <v>45244.266724537039</v>
      </c>
      <c r="D109" s="15" t="s">
        <v>646</v>
      </c>
      <c r="E109" s="15" t="s">
        <v>2205</v>
      </c>
      <c r="F109" s="15" t="str">
        <f t="shared" si="1"/>
        <v>Geysler Rogis Flor Bertolini</v>
      </c>
      <c r="G109" s="15" t="s">
        <v>409</v>
      </c>
      <c r="H109" s="15" t="s">
        <v>187</v>
      </c>
      <c r="I109" s="15" t="s">
        <v>55</v>
      </c>
      <c r="J109" s="15" t="s">
        <v>1301</v>
      </c>
      <c r="K109" s="15" t="s">
        <v>2206</v>
      </c>
      <c r="L109" s="15" t="s">
        <v>2207</v>
      </c>
      <c r="M109" s="15" t="s">
        <v>2208</v>
      </c>
      <c r="N109" s="15" t="s">
        <v>2209</v>
      </c>
      <c r="O109" s="30"/>
      <c r="P109" s="15" t="s">
        <v>2210</v>
      </c>
      <c r="Q109" s="15" t="s">
        <v>2211</v>
      </c>
      <c r="R109" s="30"/>
      <c r="S109" s="15" t="s">
        <v>2212</v>
      </c>
      <c r="T109" s="15" t="s">
        <v>2213</v>
      </c>
      <c r="U109" s="30"/>
      <c r="V109" s="15" t="s">
        <v>2214</v>
      </c>
      <c r="W109" s="15" t="s">
        <v>2215</v>
      </c>
      <c r="X109" s="30"/>
      <c r="Y109" s="15" t="s">
        <v>2216</v>
      </c>
      <c r="Z109" s="15" t="s">
        <v>2217</v>
      </c>
      <c r="AA109" s="30"/>
      <c r="AB109" s="15" t="s">
        <v>2218</v>
      </c>
      <c r="AC109" s="15" t="s">
        <v>2219</v>
      </c>
      <c r="AD109" s="30"/>
      <c r="AE109" s="15" t="s">
        <v>2220</v>
      </c>
      <c r="AF109" s="15" t="s">
        <v>2221</v>
      </c>
      <c r="AG109" s="30"/>
      <c r="AH109" s="15" t="s">
        <v>2222</v>
      </c>
      <c r="AI109" s="15" t="s">
        <v>2223</v>
      </c>
      <c r="AJ109" s="30"/>
      <c r="AK109" s="15" t="s">
        <v>2224</v>
      </c>
      <c r="AL109" s="15" t="s">
        <v>2096</v>
      </c>
      <c r="AM109" s="30"/>
      <c r="AN109" s="15" t="s">
        <v>2225</v>
      </c>
      <c r="AO109" s="15" t="s">
        <v>2226</v>
      </c>
      <c r="AP109" s="30"/>
      <c r="AQ109" s="15" t="s">
        <v>2227</v>
      </c>
      <c r="AR109" s="15" t="s">
        <v>835</v>
      </c>
      <c r="AS109" s="30"/>
      <c r="AT109" s="15" t="s">
        <v>2228</v>
      </c>
      <c r="AU109" s="15" t="s">
        <v>27</v>
      </c>
      <c r="AV109" s="30"/>
      <c r="AW109" s="15" t="s">
        <v>2229</v>
      </c>
    </row>
    <row r="110" spans="1:49" s="33" customFormat="1" ht="89.25" x14ac:dyDescent="0.25">
      <c r="A110" s="15">
        <v>113</v>
      </c>
      <c r="B110" s="15">
        <v>284</v>
      </c>
      <c r="C110" s="32">
        <v>45244.366249999999</v>
      </c>
      <c r="D110" s="15" t="s">
        <v>646</v>
      </c>
      <c r="E110" s="15" t="s">
        <v>2230</v>
      </c>
      <c r="F110" s="15" t="str">
        <f t="shared" si="1"/>
        <v>Ricardo Schneider</v>
      </c>
      <c r="G110" s="15" t="s">
        <v>429</v>
      </c>
      <c r="H110" s="15" t="s">
        <v>192</v>
      </c>
      <c r="I110" s="15" t="s">
        <v>648</v>
      </c>
      <c r="J110" s="15" t="s">
        <v>1301</v>
      </c>
      <c r="K110" s="15" t="s">
        <v>2231</v>
      </c>
      <c r="L110" s="15" t="s">
        <v>2232</v>
      </c>
      <c r="M110" s="30"/>
      <c r="N110" s="15" t="s">
        <v>137</v>
      </c>
      <c r="O110" s="30"/>
      <c r="P110" s="30"/>
      <c r="Q110" s="30"/>
      <c r="R110" s="30"/>
      <c r="S110" s="30"/>
      <c r="T110" s="30"/>
      <c r="U110" s="30"/>
      <c r="V110" s="30"/>
      <c r="W110" s="15" t="s">
        <v>1277</v>
      </c>
      <c r="X110" s="15" t="s">
        <v>2233</v>
      </c>
      <c r="Y110" s="30"/>
      <c r="Z110" s="30"/>
      <c r="AA110" s="30"/>
      <c r="AB110" s="30"/>
      <c r="AC110" s="30"/>
      <c r="AD110" s="30"/>
      <c r="AE110" s="15" t="s">
        <v>2234</v>
      </c>
      <c r="AF110" s="15" t="s">
        <v>128</v>
      </c>
      <c r="AG110" s="30"/>
      <c r="AH110" s="30"/>
      <c r="AI110" s="30"/>
      <c r="AJ110" s="30"/>
      <c r="AK110" s="30"/>
      <c r="AL110" s="30"/>
      <c r="AM110" s="30"/>
      <c r="AN110" s="30"/>
      <c r="AO110" s="30"/>
      <c r="AP110" s="30"/>
      <c r="AQ110" s="30"/>
      <c r="AR110" s="30"/>
      <c r="AS110" s="30"/>
      <c r="AT110" s="30"/>
      <c r="AU110" s="30"/>
      <c r="AV110" s="30"/>
      <c r="AW110" s="30"/>
    </row>
    <row r="111" spans="1:49" s="33" customFormat="1" ht="306" x14ac:dyDescent="0.25">
      <c r="A111" s="15">
        <v>112</v>
      </c>
      <c r="B111" s="15">
        <v>283</v>
      </c>
      <c r="C111" s="32">
        <v>45244.359432870369</v>
      </c>
      <c r="D111" s="15" t="s">
        <v>646</v>
      </c>
      <c r="E111" s="15" t="s">
        <v>2235</v>
      </c>
      <c r="F111" s="15" t="str">
        <f t="shared" si="1"/>
        <v>Cleber Antonio Lindino</v>
      </c>
      <c r="G111" s="15" t="s">
        <v>409</v>
      </c>
      <c r="H111" s="15" t="s">
        <v>192</v>
      </c>
      <c r="I111" s="15" t="s">
        <v>719</v>
      </c>
      <c r="J111" s="15" t="s">
        <v>1301</v>
      </c>
      <c r="K111" s="15" t="s">
        <v>2236</v>
      </c>
      <c r="L111" s="15" t="s">
        <v>2237</v>
      </c>
      <c r="M111" s="15" t="s">
        <v>2238</v>
      </c>
      <c r="N111" s="15" t="s">
        <v>1940</v>
      </c>
      <c r="O111" s="30"/>
      <c r="P111" s="30"/>
      <c r="Q111" s="15" t="s">
        <v>2239</v>
      </c>
      <c r="R111" s="30"/>
      <c r="S111" s="15" t="s">
        <v>2240</v>
      </c>
      <c r="T111" s="15" t="s">
        <v>2241</v>
      </c>
      <c r="U111" s="30"/>
      <c r="V111" s="15" t="s">
        <v>2242</v>
      </c>
      <c r="W111" s="15" t="s">
        <v>790</v>
      </c>
      <c r="X111" s="30"/>
      <c r="Y111" s="15" t="s">
        <v>2243</v>
      </c>
      <c r="Z111" s="15" t="s">
        <v>2244</v>
      </c>
      <c r="AA111" s="30"/>
      <c r="AB111" s="30"/>
      <c r="AC111" s="15" t="s">
        <v>2245</v>
      </c>
      <c r="AD111" s="30"/>
      <c r="AE111" s="30"/>
      <c r="AF111" s="15" t="s">
        <v>2246</v>
      </c>
      <c r="AG111" s="30"/>
      <c r="AH111" s="30"/>
      <c r="AI111" s="15" t="s">
        <v>2247</v>
      </c>
      <c r="AJ111" s="30"/>
      <c r="AK111" s="30"/>
      <c r="AL111" s="15" t="s">
        <v>2248</v>
      </c>
      <c r="AM111" s="30"/>
      <c r="AN111" s="30"/>
      <c r="AO111" s="15" t="s">
        <v>2249</v>
      </c>
      <c r="AP111" s="30"/>
      <c r="AQ111" s="30"/>
      <c r="AR111" s="15" t="s">
        <v>1556</v>
      </c>
      <c r="AS111" s="30"/>
      <c r="AT111" s="30"/>
      <c r="AU111" s="15" t="s">
        <v>1104</v>
      </c>
      <c r="AV111" s="30"/>
      <c r="AW111" s="15" t="s">
        <v>2250</v>
      </c>
    </row>
    <row r="112" spans="1:49" s="33" customFormat="1" ht="395.25" x14ac:dyDescent="0.25">
      <c r="A112" s="15">
        <v>111</v>
      </c>
      <c r="B112" s="15">
        <v>282</v>
      </c>
      <c r="C112" s="32">
        <v>45244.351678240739</v>
      </c>
      <c r="D112" s="15" t="s">
        <v>646</v>
      </c>
      <c r="E112" s="15" t="s">
        <v>2251</v>
      </c>
      <c r="F112" s="15" t="str">
        <f t="shared" si="1"/>
        <v>Aurea Cristina Pinto Coelho</v>
      </c>
      <c r="G112" s="15" t="s">
        <v>430</v>
      </c>
      <c r="H112" s="15" t="s">
        <v>182</v>
      </c>
      <c r="I112" s="15" t="s">
        <v>2252</v>
      </c>
      <c r="J112" s="15" t="s">
        <v>2253</v>
      </c>
      <c r="K112" s="15" t="s">
        <v>2254</v>
      </c>
      <c r="L112" s="15" t="s">
        <v>2255</v>
      </c>
      <c r="M112" s="30"/>
      <c r="N112" s="30"/>
      <c r="O112" s="30"/>
      <c r="P112" s="30"/>
      <c r="Q112" s="30"/>
      <c r="R112" s="30"/>
      <c r="S112" s="15" t="s">
        <v>2256</v>
      </c>
      <c r="T112" s="15" t="s">
        <v>2257</v>
      </c>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15" t="s">
        <v>2258</v>
      </c>
    </row>
    <row r="113" spans="1:49" s="33" customFormat="1" ht="306" x14ac:dyDescent="0.25">
      <c r="A113" s="15">
        <v>114</v>
      </c>
      <c r="B113" s="15">
        <v>285</v>
      </c>
      <c r="C113" s="32">
        <v>45244.370937500003</v>
      </c>
      <c r="D113" s="15" t="s">
        <v>646</v>
      </c>
      <c r="E113" s="15" t="s">
        <v>2259</v>
      </c>
      <c r="F113" s="15" t="str">
        <f t="shared" si="1"/>
        <v>Francisco Alexandre Ribeiro De Alencar</v>
      </c>
      <c r="G113" s="15" t="s">
        <v>324</v>
      </c>
      <c r="H113" s="15" t="s">
        <v>194</v>
      </c>
      <c r="I113" s="15" t="s">
        <v>719</v>
      </c>
      <c r="J113" s="15" t="s">
        <v>2260</v>
      </c>
      <c r="K113" s="15" t="s">
        <v>2261</v>
      </c>
      <c r="L113" s="15" t="s">
        <v>2262</v>
      </c>
      <c r="M113" s="15" t="s">
        <v>2263</v>
      </c>
      <c r="N113" s="15" t="s">
        <v>2264</v>
      </c>
      <c r="O113" s="15" t="s">
        <v>2265</v>
      </c>
      <c r="P113" s="15" t="s">
        <v>2266</v>
      </c>
      <c r="Q113" s="15" t="s">
        <v>2267</v>
      </c>
      <c r="R113" s="30"/>
      <c r="S113" s="15" t="s">
        <v>2268</v>
      </c>
      <c r="T113" s="15" t="s">
        <v>2269</v>
      </c>
      <c r="U113" s="30"/>
      <c r="V113" s="15" t="s">
        <v>2270</v>
      </c>
      <c r="W113" s="15" t="s">
        <v>2271</v>
      </c>
      <c r="X113" s="30"/>
      <c r="Y113" s="15" t="s">
        <v>2272</v>
      </c>
      <c r="Z113" s="15" t="s">
        <v>2273</v>
      </c>
      <c r="AA113" s="30"/>
      <c r="AB113" s="15" t="s">
        <v>2274</v>
      </c>
      <c r="AC113" s="15" t="s">
        <v>2275</v>
      </c>
      <c r="AD113" s="30"/>
      <c r="AE113" s="15" t="s">
        <v>2276</v>
      </c>
      <c r="AF113" s="15" t="s">
        <v>868</v>
      </c>
      <c r="AG113" s="30"/>
      <c r="AH113" s="15" t="s">
        <v>2277</v>
      </c>
      <c r="AI113" s="15" t="s">
        <v>2278</v>
      </c>
      <c r="AJ113" s="30"/>
      <c r="AK113" s="15" t="s">
        <v>2279</v>
      </c>
      <c r="AL113" s="15" t="s">
        <v>2280</v>
      </c>
      <c r="AM113" s="30"/>
      <c r="AN113" s="15" t="s">
        <v>2281</v>
      </c>
      <c r="AO113" s="15" t="s">
        <v>2282</v>
      </c>
      <c r="AP113" s="30"/>
      <c r="AQ113" s="15" t="s">
        <v>2283</v>
      </c>
      <c r="AR113" s="15" t="s">
        <v>1319</v>
      </c>
      <c r="AS113" s="30"/>
      <c r="AT113" s="15" t="s">
        <v>2284</v>
      </c>
      <c r="AU113" s="15" t="s">
        <v>716</v>
      </c>
      <c r="AV113" s="30"/>
      <c r="AW113" s="15" t="s">
        <v>2285</v>
      </c>
    </row>
    <row r="114" spans="1:49" s="33" customFormat="1" ht="408" x14ac:dyDescent="0.25">
      <c r="A114" s="15">
        <v>116</v>
      </c>
      <c r="B114" s="15">
        <v>287</v>
      </c>
      <c r="C114" s="32">
        <v>45244.394050925926</v>
      </c>
      <c r="D114" s="15" t="s">
        <v>646</v>
      </c>
      <c r="E114" s="15" t="s">
        <v>2286</v>
      </c>
      <c r="F114" s="15" t="str">
        <f t="shared" si="1"/>
        <v>Veronice Slusarski Santana</v>
      </c>
      <c r="G114" s="15" t="s">
        <v>409</v>
      </c>
      <c r="H114" s="15" t="s">
        <v>192</v>
      </c>
      <c r="I114" s="15" t="s">
        <v>55</v>
      </c>
      <c r="J114" s="15" t="s">
        <v>996</v>
      </c>
      <c r="K114" s="15" t="s">
        <v>2287</v>
      </c>
      <c r="L114" s="15" t="s">
        <v>2288</v>
      </c>
      <c r="M114" s="15" t="s">
        <v>2289</v>
      </c>
      <c r="N114" s="15" t="s">
        <v>2290</v>
      </c>
      <c r="O114" s="30"/>
      <c r="P114" s="30"/>
      <c r="Q114" s="15" t="s">
        <v>1400</v>
      </c>
      <c r="R114" s="30"/>
      <c r="S114" s="15" t="s">
        <v>2291</v>
      </c>
      <c r="T114" s="15" t="s">
        <v>2292</v>
      </c>
      <c r="U114" s="30"/>
      <c r="V114" s="15" t="s">
        <v>2293</v>
      </c>
      <c r="W114" s="15" t="s">
        <v>1539</v>
      </c>
      <c r="X114" s="30"/>
      <c r="Y114" s="30"/>
      <c r="Z114" s="15" t="s">
        <v>2294</v>
      </c>
      <c r="AA114" s="30"/>
      <c r="AB114" s="15" t="s">
        <v>2295</v>
      </c>
      <c r="AC114" s="15" t="s">
        <v>2296</v>
      </c>
      <c r="AD114" s="30"/>
      <c r="AE114" s="30"/>
      <c r="AF114" s="15" t="s">
        <v>2297</v>
      </c>
      <c r="AG114" s="30"/>
      <c r="AH114" s="15" t="s">
        <v>2298</v>
      </c>
      <c r="AI114" s="15" t="s">
        <v>2299</v>
      </c>
      <c r="AJ114" s="30"/>
      <c r="AK114" s="15" t="s">
        <v>2300</v>
      </c>
      <c r="AL114" s="15" t="s">
        <v>2301</v>
      </c>
      <c r="AM114" s="30"/>
      <c r="AN114" s="15" t="s">
        <v>2302</v>
      </c>
      <c r="AO114" s="15" t="s">
        <v>2303</v>
      </c>
      <c r="AP114" s="30"/>
      <c r="AQ114" s="30"/>
      <c r="AR114" s="15" t="s">
        <v>2304</v>
      </c>
      <c r="AS114" s="30"/>
      <c r="AT114" s="30"/>
      <c r="AU114" s="15" t="s">
        <v>856</v>
      </c>
      <c r="AV114" s="30"/>
      <c r="AW114" s="15" t="s">
        <v>2305</v>
      </c>
    </row>
    <row r="115" spans="1:49" s="33" customFormat="1" ht="280.5" x14ac:dyDescent="0.25">
      <c r="A115" s="15">
        <v>115</v>
      </c>
      <c r="B115" s="15">
        <v>286</v>
      </c>
      <c r="C115" s="32">
        <v>45244.386365740742</v>
      </c>
      <c r="D115" s="15" t="s">
        <v>646</v>
      </c>
      <c r="E115" s="15" t="s">
        <v>2306</v>
      </c>
      <c r="F115" s="15" t="str">
        <f t="shared" si="1"/>
        <v>Alessandra Back De Rezende Marsaro</v>
      </c>
      <c r="G115" s="15" t="s">
        <v>432</v>
      </c>
      <c r="H115" s="15" t="s">
        <v>205</v>
      </c>
      <c r="I115" s="15" t="s">
        <v>648</v>
      </c>
      <c r="J115" s="15" t="s">
        <v>2307</v>
      </c>
      <c r="K115" s="15" t="s">
        <v>2308</v>
      </c>
      <c r="L115" s="15" t="s">
        <v>2309</v>
      </c>
      <c r="M115" s="15" t="s">
        <v>2310</v>
      </c>
      <c r="N115" s="15" t="s">
        <v>2311</v>
      </c>
      <c r="O115" s="30"/>
      <c r="P115" s="30"/>
      <c r="Q115" s="30"/>
      <c r="R115" s="30"/>
      <c r="S115" s="15" t="s">
        <v>2312</v>
      </c>
      <c r="T115" s="15" t="s">
        <v>2313</v>
      </c>
      <c r="U115" s="30"/>
      <c r="V115" s="30"/>
      <c r="W115" s="30"/>
      <c r="X115" s="30"/>
      <c r="Y115" s="30"/>
      <c r="Z115" s="30"/>
      <c r="AA115" s="30"/>
      <c r="AB115" s="30"/>
      <c r="AC115" s="30"/>
      <c r="AD115" s="30"/>
      <c r="AE115" s="15" t="s">
        <v>2314</v>
      </c>
      <c r="AF115" s="15" t="s">
        <v>2315</v>
      </c>
      <c r="AG115" s="30"/>
      <c r="AH115" s="30"/>
      <c r="AI115" s="30"/>
      <c r="AJ115" s="30"/>
      <c r="AK115" s="15" t="s">
        <v>2314</v>
      </c>
      <c r="AL115" s="15" t="s">
        <v>2316</v>
      </c>
      <c r="AM115" s="15" t="s">
        <v>2317</v>
      </c>
      <c r="AN115" s="30"/>
      <c r="AO115" s="30"/>
      <c r="AP115" s="30"/>
      <c r="AQ115" s="30"/>
      <c r="AR115" s="30"/>
      <c r="AS115" s="30"/>
      <c r="AT115" s="30"/>
      <c r="AU115" s="30"/>
      <c r="AV115" s="30"/>
      <c r="AW115" s="15" t="s">
        <v>2318</v>
      </c>
    </row>
    <row r="116" spans="1:49" s="33" customFormat="1" ht="357" x14ac:dyDescent="0.25">
      <c r="A116" s="15">
        <v>117</v>
      </c>
      <c r="B116" s="15">
        <v>288</v>
      </c>
      <c r="C116" s="32">
        <v>45244.394907407404</v>
      </c>
      <c r="D116" s="15" t="s">
        <v>646</v>
      </c>
      <c r="E116" s="15" t="s">
        <v>2319</v>
      </c>
      <c r="F116" s="15" t="str">
        <f t="shared" si="1"/>
        <v>Sebastiao Cavalcanti Neto</v>
      </c>
      <c r="G116" s="15" t="s">
        <v>433</v>
      </c>
      <c r="H116" s="15" t="s">
        <v>210</v>
      </c>
      <c r="I116" s="15" t="s">
        <v>175</v>
      </c>
      <c r="J116" s="15" t="s">
        <v>2320</v>
      </c>
      <c r="K116" s="15" t="s">
        <v>2321</v>
      </c>
      <c r="L116" s="15" t="s">
        <v>2322</v>
      </c>
      <c r="M116" s="30"/>
      <c r="N116" s="15" t="s">
        <v>2323</v>
      </c>
      <c r="O116" s="30"/>
      <c r="P116" s="30"/>
      <c r="Q116" s="15" t="s">
        <v>2324</v>
      </c>
      <c r="R116" s="30"/>
      <c r="S116" s="30"/>
      <c r="T116" s="15" t="s">
        <v>1339</v>
      </c>
      <c r="U116" s="30"/>
      <c r="V116" s="30"/>
      <c r="W116" s="15" t="s">
        <v>750</v>
      </c>
      <c r="X116" s="30"/>
      <c r="Y116" s="15" t="s">
        <v>2325</v>
      </c>
      <c r="Z116" s="15" t="s">
        <v>2326</v>
      </c>
      <c r="AA116" s="15" t="s">
        <v>2327</v>
      </c>
      <c r="AB116" s="30"/>
      <c r="AC116" s="15" t="s">
        <v>2328</v>
      </c>
      <c r="AD116" s="30"/>
      <c r="AE116" s="30"/>
      <c r="AF116" s="15" t="s">
        <v>2329</v>
      </c>
      <c r="AG116" s="30"/>
      <c r="AH116" s="30"/>
      <c r="AI116" s="15" t="s">
        <v>2330</v>
      </c>
      <c r="AJ116" s="30"/>
      <c r="AK116" s="30"/>
      <c r="AL116" s="15" t="s">
        <v>2331</v>
      </c>
      <c r="AM116" s="30"/>
      <c r="AN116" s="30"/>
      <c r="AO116" s="15" t="s">
        <v>2332</v>
      </c>
      <c r="AP116" s="30"/>
      <c r="AQ116" s="30"/>
      <c r="AR116" s="30"/>
      <c r="AS116" s="30"/>
      <c r="AT116" s="30"/>
      <c r="AU116" s="15" t="s">
        <v>1137</v>
      </c>
      <c r="AV116" s="30"/>
      <c r="AW116" s="30"/>
    </row>
    <row r="117" spans="1:49" s="33" customFormat="1" ht="293.25" x14ac:dyDescent="0.25">
      <c r="A117" s="15">
        <v>118</v>
      </c>
      <c r="B117" s="15">
        <v>289</v>
      </c>
      <c r="C117" s="32">
        <v>45244.410451388889</v>
      </c>
      <c r="D117" s="15" t="s">
        <v>646</v>
      </c>
      <c r="E117" s="15" t="s">
        <v>2333</v>
      </c>
      <c r="F117" s="15" t="str">
        <f t="shared" si="1"/>
        <v>Gustavo Biasoli Alves</v>
      </c>
      <c r="G117" s="15" t="s">
        <v>409</v>
      </c>
      <c r="H117" s="15" t="s">
        <v>192</v>
      </c>
      <c r="I117" s="15" t="s">
        <v>55</v>
      </c>
      <c r="J117" s="15" t="s">
        <v>2334</v>
      </c>
      <c r="K117" s="15" t="s">
        <v>2335</v>
      </c>
      <c r="L117" s="15" t="s">
        <v>2336</v>
      </c>
      <c r="M117" s="15" t="s">
        <v>2337</v>
      </c>
      <c r="N117" s="15" t="s">
        <v>2338</v>
      </c>
      <c r="O117" s="30"/>
      <c r="P117" s="15" t="s">
        <v>2339</v>
      </c>
      <c r="Q117" s="15" t="s">
        <v>2340</v>
      </c>
      <c r="R117" s="30"/>
      <c r="S117" s="15" t="s">
        <v>2341</v>
      </c>
      <c r="T117" s="15" t="s">
        <v>2342</v>
      </c>
      <c r="U117" s="30"/>
      <c r="V117" s="15" t="s">
        <v>2343</v>
      </c>
      <c r="W117" s="15" t="s">
        <v>2344</v>
      </c>
      <c r="X117" s="30"/>
      <c r="Y117" s="15" t="s">
        <v>2345</v>
      </c>
      <c r="Z117" s="15" t="s">
        <v>2346</v>
      </c>
      <c r="AA117" s="30"/>
      <c r="AB117" s="15" t="s">
        <v>2347</v>
      </c>
      <c r="AC117" s="15" t="s">
        <v>2348</v>
      </c>
      <c r="AD117" s="30"/>
      <c r="AE117" s="15" t="s">
        <v>2349</v>
      </c>
      <c r="AF117" s="15" t="s">
        <v>2350</v>
      </c>
      <c r="AG117" s="30"/>
      <c r="AH117" s="15" t="s">
        <v>2351</v>
      </c>
      <c r="AI117" s="15" t="s">
        <v>2352</v>
      </c>
      <c r="AJ117" s="30"/>
      <c r="AK117" s="15" t="s">
        <v>2349</v>
      </c>
      <c r="AL117" s="15" t="s">
        <v>2353</v>
      </c>
      <c r="AM117" s="30"/>
      <c r="AN117" s="15" t="s">
        <v>2354</v>
      </c>
      <c r="AO117" s="15" t="s">
        <v>2355</v>
      </c>
      <c r="AP117" s="30"/>
      <c r="AQ117" s="15" t="s">
        <v>2356</v>
      </c>
      <c r="AR117" s="15" t="s">
        <v>2357</v>
      </c>
      <c r="AS117" s="30"/>
      <c r="AT117" s="15" t="s">
        <v>2358</v>
      </c>
      <c r="AU117" s="15" t="s">
        <v>716</v>
      </c>
      <c r="AV117" s="30"/>
      <c r="AW117" s="15" t="s">
        <v>2359</v>
      </c>
    </row>
    <row r="118" spans="1:49" s="33" customFormat="1" ht="153" x14ac:dyDescent="0.25">
      <c r="A118" s="15">
        <v>119</v>
      </c>
      <c r="B118" s="15">
        <v>290</v>
      </c>
      <c r="C118" s="32">
        <v>45244.417037037034</v>
      </c>
      <c r="D118" s="15" t="s">
        <v>646</v>
      </c>
      <c r="E118" s="15" t="s">
        <v>2360</v>
      </c>
      <c r="F118" s="15" t="str">
        <f t="shared" si="1"/>
        <v>Jandir Ferrera De Lima</v>
      </c>
      <c r="G118" s="15" t="s">
        <v>412</v>
      </c>
      <c r="H118" s="15" t="s">
        <v>192</v>
      </c>
      <c r="I118" s="15" t="s">
        <v>648</v>
      </c>
      <c r="J118" s="15" t="s">
        <v>1301</v>
      </c>
      <c r="K118" s="15" t="s">
        <v>2361</v>
      </c>
      <c r="L118" s="15" t="s">
        <v>2362</v>
      </c>
      <c r="M118" s="15" t="s">
        <v>2363</v>
      </c>
      <c r="N118" s="15" t="s">
        <v>2364</v>
      </c>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15" t="s">
        <v>2365</v>
      </c>
    </row>
    <row r="119" spans="1:49" s="33" customFormat="1" ht="242.25" x14ac:dyDescent="0.25">
      <c r="A119" s="15">
        <v>121</v>
      </c>
      <c r="B119" s="15">
        <v>292</v>
      </c>
      <c r="C119" s="32">
        <v>45244.432222222225</v>
      </c>
      <c r="D119" s="15" t="s">
        <v>646</v>
      </c>
      <c r="E119" s="15" t="s">
        <v>2366</v>
      </c>
      <c r="F119" s="15" t="str">
        <f t="shared" si="1"/>
        <v>Mafalda Nesi Francischett</v>
      </c>
      <c r="G119" s="15" t="s">
        <v>434</v>
      </c>
      <c r="H119" s="15" t="s">
        <v>211</v>
      </c>
      <c r="I119" s="15" t="s">
        <v>2367</v>
      </c>
      <c r="J119" s="15" t="s">
        <v>2368</v>
      </c>
      <c r="K119" s="15" t="s">
        <v>2369</v>
      </c>
      <c r="L119" s="15" t="s">
        <v>2370</v>
      </c>
      <c r="M119" s="30"/>
      <c r="N119" s="15" t="s">
        <v>2371</v>
      </c>
      <c r="O119" s="15" t="s">
        <v>2372</v>
      </c>
      <c r="P119" s="30"/>
      <c r="Q119" s="30"/>
      <c r="R119" s="30"/>
      <c r="S119" s="30"/>
      <c r="T119" s="30"/>
      <c r="U119" s="30"/>
      <c r="V119" s="30"/>
      <c r="W119" s="30"/>
      <c r="X119" s="30"/>
      <c r="Y119" s="30"/>
      <c r="Z119" s="30"/>
      <c r="AA119" s="30"/>
      <c r="AB119" s="15" t="s">
        <v>2373</v>
      </c>
      <c r="AC119" s="15" t="s">
        <v>2374</v>
      </c>
      <c r="AD119" s="15" t="s">
        <v>2375</v>
      </c>
      <c r="AE119" s="30"/>
      <c r="AF119" s="30"/>
      <c r="AG119" s="30"/>
      <c r="AH119" s="30"/>
      <c r="AI119" s="30"/>
      <c r="AJ119" s="30"/>
      <c r="AK119" s="30"/>
      <c r="AL119" s="30"/>
      <c r="AM119" s="30"/>
      <c r="AN119" s="30"/>
      <c r="AO119" s="30"/>
      <c r="AP119" s="30"/>
      <c r="AQ119" s="30"/>
      <c r="AR119" s="30"/>
      <c r="AS119" s="30"/>
      <c r="AT119" s="15" t="s">
        <v>2376</v>
      </c>
      <c r="AU119" s="15" t="s">
        <v>716</v>
      </c>
      <c r="AV119" s="15" t="s">
        <v>2377</v>
      </c>
      <c r="AW119" s="15" t="s">
        <v>2378</v>
      </c>
    </row>
    <row r="120" spans="1:49" s="33" customFormat="1" ht="63.75" x14ac:dyDescent="0.25">
      <c r="A120" s="15">
        <v>122</v>
      </c>
      <c r="B120" s="15">
        <v>293</v>
      </c>
      <c r="C120" s="32">
        <v>45244.436145833337</v>
      </c>
      <c r="D120" s="15" t="s">
        <v>646</v>
      </c>
      <c r="E120" s="15" t="s">
        <v>2379</v>
      </c>
      <c r="F120" s="15" t="str">
        <f t="shared" si="1"/>
        <v>Ricardo Luiz Barros De Freitas</v>
      </c>
      <c r="G120" s="15" t="s">
        <v>412</v>
      </c>
      <c r="H120" s="15" t="s">
        <v>205</v>
      </c>
      <c r="I120" s="15" t="s">
        <v>648</v>
      </c>
      <c r="J120" s="15" t="s">
        <v>1301</v>
      </c>
      <c r="K120" s="15" t="s">
        <v>2380</v>
      </c>
      <c r="L120" s="15" t="s">
        <v>2381</v>
      </c>
      <c r="M120" s="15" t="s">
        <v>2382</v>
      </c>
      <c r="N120" s="30"/>
      <c r="O120" s="15" t="s">
        <v>2383</v>
      </c>
      <c r="P120" s="15" t="s">
        <v>2384</v>
      </c>
      <c r="Q120" s="30"/>
      <c r="R120" s="15" t="s">
        <v>2385</v>
      </c>
      <c r="S120" s="30"/>
      <c r="T120" s="30"/>
      <c r="U120" s="30"/>
      <c r="V120" s="30"/>
      <c r="W120" s="30"/>
      <c r="X120" s="15" t="s">
        <v>2386</v>
      </c>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15" t="s">
        <v>2387</v>
      </c>
    </row>
    <row r="121" spans="1:49" s="33" customFormat="1" ht="63.75" x14ac:dyDescent="0.25">
      <c r="A121" s="15">
        <v>120</v>
      </c>
      <c r="B121" s="15">
        <v>291</v>
      </c>
      <c r="C121" s="32">
        <v>45244.426377314812</v>
      </c>
      <c r="D121" s="15" t="s">
        <v>646</v>
      </c>
      <c r="E121" s="15" t="s">
        <v>2388</v>
      </c>
      <c r="F121" s="15" t="str">
        <f t="shared" si="1"/>
        <v>Jose Ederaldo Queiroz Telles</v>
      </c>
      <c r="G121" s="15" t="s">
        <v>403</v>
      </c>
      <c r="H121" s="15" t="s">
        <v>182</v>
      </c>
      <c r="I121" s="30"/>
      <c r="J121" s="15" t="s">
        <v>2389</v>
      </c>
      <c r="K121" s="15" t="s">
        <v>2390</v>
      </c>
      <c r="L121" s="15" t="s">
        <v>2391</v>
      </c>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15" t="s">
        <v>2392</v>
      </c>
    </row>
    <row r="122" spans="1:49" s="33" customFormat="1" ht="409.5" x14ac:dyDescent="0.25">
      <c r="A122" s="15">
        <v>125</v>
      </c>
      <c r="B122" s="15">
        <v>296</v>
      </c>
      <c r="C122" s="32">
        <v>45244.446793981479</v>
      </c>
      <c r="D122" s="15" t="s">
        <v>646</v>
      </c>
      <c r="E122" s="15" t="s">
        <v>2393</v>
      </c>
      <c r="F122" s="15" t="str">
        <f t="shared" si="1"/>
        <v>Maria Lúcia Bonfleur</v>
      </c>
      <c r="G122" s="15" t="s">
        <v>412</v>
      </c>
      <c r="H122" s="15" t="s">
        <v>187</v>
      </c>
      <c r="I122" s="15" t="s">
        <v>55</v>
      </c>
      <c r="J122" s="15" t="s">
        <v>996</v>
      </c>
      <c r="K122" s="15" t="s">
        <v>2394</v>
      </c>
      <c r="L122" s="15" t="s">
        <v>2395</v>
      </c>
      <c r="M122" s="15" t="s">
        <v>2396</v>
      </c>
      <c r="N122" s="15" t="s">
        <v>2397</v>
      </c>
      <c r="O122" s="30"/>
      <c r="P122" s="15" t="s">
        <v>2398</v>
      </c>
      <c r="Q122" s="15" t="s">
        <v>2399</v>
      </c>
      <c r="R122" s="15" t="s">
        <v>2400</v>
      </c>
      <c r="S122" s="30"/>
      <c r="T122" s="15" t="s">
        <v>2401</v>
      </c>
      <c r="U122" s="30"/>
      <c r="V122" s="15" t="s">
        <v>2402</v>
      </c>
      <c r="W122" s="15" t="s">
        <v>971</v>
      </c>
      <c r="X122" s="30"/>
      <c r="Y122" s="30"/>
      <c r="Z122" s="30"/>
      <c r="AA122" s="30"/>
      <c r="AB122" s="15" t="s">
        <v>2403</v>
      </c>
      <c r="AC122" s="15" t="s">
        <v>2404</v>
      </c>
      <c r="AD122" s="30"/>
      <c r="AE122" s="30"/>
      <c r="AF122" s="15" t="s">
        <v>2405</v>
      </c>
      <c r="AG122" s="30"/>
      <c r="AH122" s="30"/>
      <c r="AI122" s="15" t="s">
        <v>2406</v>
      </c>
      <c r="AJ122" s="30"/>
      <c r="AK122" s="30"/>
      <c r="AL122" s="30"/>
      <c r="AM122" s="30"/>
      <c r="AN122" s="15" t="s">
        <v>2407</v>
      </c>
      <c r="AO122" s="15" t="s">
        <v>2408</v>
      </c>
      <c r="AP122" s="30"/>
      <c r="AQ122" s="30"/>
      <c r="AR122" s="30"/>
      <c r="AS122" s="30"/>
      <c r="AT122" s="30"/>
      <c r="AU122" s="30"/>
      <c r="AV122" s="30"/>
      <c r="AW122" s="15" t="s">
        <v>2409</v>
      </c>
    </row>
    <row r="123" spans="1:49" s="33" customFormat="1" ht="344.25" x14ac:dyDescent="0.25">
      <c r="A123" s="15">
        <v>124</v>
      </c>
      <c r="B123" s="15">
        <v>295</v>
      </c>
      <c r="C123" s="32">
        <v>45244.44667824074</v>
      </c>
      <c r="D123" s="15" t="s">
        <v>646</v>
      </c>
      <c r="E123" s="15" t="s">
        <v>2410</v>
      </c>
      <c r="F123" s="15" t="str">
        <f t="shared" si="1"/>
        <v>Gabriel Lanconi De Oliveira Lima</v>
      </c>
      <c r="G123" s="15" t="s">
        <v>354</v>
      </c>
      <c r="H123" s="15" t="s">
        <v>182</v>
      </c>
      <c r="I123" s="15" t="s">
        <v>648</v>
      </c>
      <c r="J123" s="15" t="s">
        <v>2411</v>
      </c>
      <c r="K123" s="15" t="s">
        <v>2412</v>
      </c>
      <c r="L123" s="15" t="s">
        <v>2413</v>
      </c>
      <c r="M123" s="15" t="s">
        <v>2414</v>
      </c>
      <c r="N123" s="15" t="s">
        <v>1143</v>
      </c>
      <c r="O123" s="30"/>
      <c r="P123" s="15" t="s">
        <v>2415</v>
      </c>
      <c r="Q123" s="15" t="s">
        <v>2416</v>
      </c>
      <c r="R123" s="30"/>
      <c r="S123" s="15" t="s">
        <v>2417</v>
      </c>
      <c r="T123" s="15" t="s">
        <v>2418</v>
      </c>
      <c r="U123" s="30"/>
      <c r="V123" s="15" t="s">
        <v>2419</v>
      </c>
      <c r="W123" s="15" t="s">
        <v>1513</v>
      </c>
      <c r="X123" s="30"/>
      <c r="Y123" s="15" t="s">
        <v>2420</v>
      </c>
      <c r="Z123" s="15" t="s">
        <v>2421</v>
      </c>
      <c r="AA123" s="30"/>
      <c r="AB123" s="15" t="s">
        <v>2422</v>
      </c>
      <c r="AC123" s="15" t="s">
        <v>2423</v>
      </c>
      <c r="AD123" s="30"/>
      <c r="AE123" s="15" t="s">
        <v>2424</v>
      </c>
      <c r="AF123" s="15" t="s">
        <v>2425</v>
      </c>
      <c r="AG123" s="30"/>
      <c r="AH123" s="15" t="s">
        <v>2426</v>
      </c>
      <c r="AI123" s="15" t="s">
        <v>2427</v>
      </c>
      <c r="AJ123" s="30"/>
      <c r="AK123" s="15" t="s">
        <v>2428</v>
      </c>
      <c r="AL123" s="15" t="s">
        <v>2429</v>
      </c>
      <c r="AM123" s="30"/>
      <c r="AN123" s="15" t="s">
        <v>2430</v>
      </c>
      <c r="AO123" s="15" t="s">
        <v>2431</v>
      </c>
      <c r="AP123" s="30"/>
      <c r="AQ123" s="15" t="s">
        <v>2432</v>
      </c>
      <c r="AR123" s="30"/>
      <c r="AS123" s="30"/>
      <c r="AT123" s="15" t="s">
        <v>2433</v>
      </c>
      <c r="AU123" s="30"/>
      <c r="AV123" s="30"/>
      <c r="AW123" s="15" t="s">
        <v>2434</v>
      </c>
    </row>
    <row r="124" spans="1:49" s="33" customFormat="1" ht="255" x14ac:dyDescent="0.25">
      <c r="A124" s="15">
        <v>132</v>
      </c>
      <c r="B124" s="15">
        <v>303</v>
      </c>
      <c r="C124" s="32">
        <v>45244.490115740744</v>
      </c>
      <c r="D124" s="15" t="s">
        <v>646</v>
      </c>
      <c r="E124" s="15" t="s">
        <v>2435</v>
      </c>
      <c r="F124" s="15" t="str">
        <f t="shared" si="1"/>
        <v>Brandon Harrison Guerber Telles</v>
      </c>
      <c r="G124" s="15" t="s">
        <v>436</v>
      </c>
      <c r="H124" s="15" t="s">
        <v>182</v>
      </c>
      <c r="I124" s="15" t="s">
        <v>719</v>
      </c>
      <c r="J124" s="15" t="s">
        <v>2436</v>
      </c>
      <c r="K124" s="15" t="s">
        <v>2437</v>
      </c>
      <c r="L124" s="15" t="s">
        <v>2438</v>
      </c>
      <c r="M124" s="15" t="s">
        <v>2439</v>
      </c>
      <c r="N124" s="15" t="s">
        <v>2440</v>
      </c>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15" t="s">
        <v>2441</v>
      </c>
    </row>
    <row r="125" spans="1:49" s="33" customFormat="1" ht="127.5" x14ac:dyDescent="0.25">
      <c r="A125" s="15">
        <v>123</v>
      </c>
      <c r="B125" s="15">
        <v>294</v>
      </c>
      <c r="C125" s="32">
        <v>45244.440324074072</v>
      </c>
      <c r="D125" s="15" t="s">
        <v>646</v>
      </c>
      <c r="E125" s="15" t="s">
        <v>2442</v>
      </c>
      <c r="F125" s="15" t="str">
        <f t="shared" si="1"/>
        <v>Alexandre Augusto Giron</v>
      </c>
      <c r="G125" s="15" t="s">
        <v>438</v>
      </c>
      <c r="H125" s="15" t="s">
        <v>192</v>
      </c>
      <c r="I125" s="15" t="s">
        <v>698</v>
      </c>
      <c r="J125" s="15" t="s">
        <v>2443</v>
      </c>
      <c r="K125" s="15" t="s">
        <v>2444</v>
      </c>
      <c r="L125" s="15" t="s">
        <v>2445</v>
      </c>
      <c r="M125" s="30"/>
      <c r="N125" s="15" t="s">
        <v>2446</v>
      </c>
      <c r="O125" s="15" t="s">
        <v>2447</v>
      </c>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row>
    <row r="126" spans="1:49" s="33" customFormat="1" ht="280.5" x14ac:dyDescent="0.25">
      <c r="A126" s="15">
        <v>126</v>
      </c>
      <c r="B126" s="15">
        <v>297</v>
      </c>
      <c r="C126" s="32">
        <v>45244.447118055556</v>
      </c>
      <c r="D126" s="15" t="s">
        <v>646</v>
      </c>
      <c r="E126" s="15" t="s">
        <v>2448</v>
      </c>
      <c r="F126" s="15" t="str">
        <f t="shared" si="1"/>
        <v>Rafael Mattiello</v>
      </c>
      <c r="G126" s="15" t="s">
        <v>409</v>
      </c>
      <c r="H126" s="15" t="s">
        <v>187</v>
      </c>
      <c r="I126" s="15" t="s">
        <v>55</v>
      </c>
      <c r="J126" s="15" t="s">
        <v>2449</v>
      </c>
      <c r="K126" s="15" t="s">
        <v>2450</v>
      </c>
      <c r="L126" s="15" t="s">
        <v>2451</v>
      </c>
      <c r="M126" s="15" t="s">
        <v>2452</v>
      </c>
      <c r="N126" s="15" t="s">
        <v>2453</v>
      </c>
      <c r="O126" s="15" t="s">
        <v>2454</v>
      </c>
      <c r="P126" s="30"/>
      <c r="Q126" s="15" t="s">
        <v>2455</v>
      </c>
      <c r="R126" s="30"/>
      <c r="S126" s="30"/>
      <c r="T126" s="15" t="s">
        <v>2456</v>
      </c>
      <c r="U126" s="30"/>
      <c r="V126" s="30"/>
      <c r="W126" s="15" t="s">
        <v>1024</v>
      </c>
      <c r="X126" s="30"/>
      <c r="Y126" s="30"/>
      <c r="Z126" s="15" t="s">
        <v>2457</v>
      </c>
      <c r="AA126" s="30"/>
      <c r="AB126" s="15" t="s">
        <v>2458</v>
      </c>
      <c r="AC126" s="15" t="s">
        <v>2459</v>
      </c>
      <c r="AD126" s="30"/>
      <c r="AE126" s="30"/>
      <c r="AF126" s="15" t="s">
        <v>1987</v>
      </c>
      <c r="AG126" s="30"/>
      <c r="AH126" s="30"/>
      <c r="AI126" s="15" t="s">
        <v>2460</v>
      </c>
      <c r="AJ126" s="30"/>
      <c r="AK126" s="30"/>
      <c r="AL126" s="15" t="s">
        <v>2461</v>
      </c>
      <c r="AM126" s="30"/>
      <c r="AN126" s="30"/>
      <c r="AO126" s="15" t="s">
        <v>2303</v>
      </c>
      <c r="AP126" s="30"/>
      <c r="AQ126" s="30"/>
      <c r="AR126" s="15" t="s">
        <v>1556</v>
      </c>
      <c r="AS126" s="30"/>
      <c r="AT126" s="30"/>
      <c r="AU126" s="15" t="s">
        <v>716</v>
      </c>
      <c r="AV126" s="30"/>
      <c r="AW126" s="30"/>
    </row>
    <row r="127" spans="1:49" s="33" customFormat="1" ht="178.5" x14ac:dyDescent="0.25">
      <c r="A127" s="15">
        <v>127</v>
      </c>
      <c r="B127" s="15">
        <v>298</v>
      </c>
      <c r="C127" s="32">
        <v>45244.468449074076</v>
      </c>
      <c r="D127" s="15" t="s">
        <v>646</v>
      </c>
      <c r="E127" s="15" t="s">
        <v>2462</v>
      </c>
      <c r="F127" s="15" t="str">
        <f t="shared" si="1"/>
        <v>Ezidio Salmória Junior</v>
      </c>
      <c r="G127" s="15" t="s">
        <v>440</v>
      </c>
      <c r="H127" s="15" t="s">
        <v>211</v>
      </c>
      <c r="I127" s="30"/>
      <c r="J127" s="15" t="s">
        <v>2463</v>
      </c>
      <c r="K127" s="15" t="s">
        <v>2464</v>
      </c>
      <c r="L127" s="15" t="s">
        <v>2465</v>
      </c>
      <c r="M127" s="30"/>
      <c r="N127" s="15" t="s">
        <v>2466</v>
      </c>
      <c r="O127" s="15" t="s">
        <v>2467</v>
      </c>
      <c r="P127" s="30"/>
      <c r="Q127" s="30"/>
      <c r="R127" s="30"/>
      <c r="S127" s="30"/>
      <c r="T127" s="30"/>
      <c r="U127" s="30"/>
      <c r="V127" s="30"/>
      <c r="W127" s="15" t="s">
        <v>2468</v>
      </c>
      <c r="X127" s="30"/>
      <c r="Y127" s="30"/>
      <c r="Z127" s="30"/>
      <c r="AA127" s="30"/>
      <c r="AB127" s="30"/>
      <c r="AC127" s="30"/>
      <c r="AD127" s="30"/>
      <c r="AE127" s="15" t="s">
        <v>2469</v>
      </c>
      <c r="AF127" s="15" t="s">
        <v>2470</v>
      </c>
      <c r="AG127" s="30"/>
      <c r="AH127" s="30"/>
      <c r="AI127" s="15" t="s">
        <v>2471</v>
      </c>
      <c r="AJ127" s="30"/>
      <c r="AK127" s="30"/>
      <c r="AL127" s="15" t="s">
        <v>2472</v>
      </c>
      <c r="AM127" s="30"/>
      <c r="AN127" s="30"/>
      <c r="AO127" s="30"/>
      <c r="AP127" s="30"/>
      <c r="AQ127" s="30"/>
      <c r="AR127" s="30"/>
      <c r="AS127" s="30"/>
      <c r="AT127" s="30"/>
      <c r="AU127" s="15" t="s">
        <v>716</v>
      </c>
      <c r="AV127" s="30"/>
      <c r="AW127" s="15" t="s">
        <v>2473</v>
      </c>
    </row>
    <row r="128" spans="1:49" s="33" customFormat="1" ht="280.5" x14ac:dyDescent="0.25">
      <c r="A128" s="15">
        <v>128</v>
      </c>
      <c r="B128" s="15">
        <v>299</v>
      </c>
      <c r="C128" s="32">
        <v>45244.472662037035</v>
      </c>
      <c r="D128" s="15" t="s">
        <v>646</v>
      </c>
      <c r="E128" s="15" t="s">
        <v>2474</v>
      </c>
      <c r="F128" s="15" t="str">
        <f t="shared" si="1"/>
        <v>Carlos Bonamigo Jr.</v>
      </c>
      <c r="G128" s="15" t="s">
        <v>441</v>
      </c>
      <c r="H128" s="15" t="s">
        <v>187</v>
      </c>
      <c r="I128" s="15" t="s">
        <v>55</v>
      </c>
      <c r="J128" s="15" t="s">
        <v>1881</v>
      </c>
      <c r="K128" s="15" t="s">
        <v>2475</v>
      </c>
      <c r="L128" s="15" t="s">
        <v>2476</v>
      </c>
      <c r="M128" s="15" t="s">
        <v>2477</v>
      </c>
      <c r="N128" s="15" t="s">
        <v>2478</v>
      </c>
      <c r="O128" s="30"/>
      <c r="P128" s="30"/>
      <c r="Q128" s="15" t="s">
        <v>2479</v>
      </c>
      <c r="R128" s="30"/>
      <c r="S128" s="15" t="s">
        <v>2480</v>
      </c>
      <c r="T128" s="15" t="s">
        <v>2481</v>
      </c>
      <c r="U128" s="30"/>
      <c r="V128" s="30"/>
      <c r="W128" s="15" t="s">
        <v>2482</v>
      </c>
      <c r="X128" s="30"/>
      <c r="Y128" s="30"/>
      <c r="Z128" s="15" t="s">
        <v>2483</v>
      </c>
      <c r="AA128" s="30"/>
      <c r="AB128" s="30"/>
      <c r="AC128" s="15" t="s">
        <v>2484</v>
      </c>
      <c r="AD128" s="30"/>
      <c r="AE128" s="30"/>
      <c r="AF128" s="15" t="s">
        <v>2485</v>
      </c>
      <c r="AG128" s="30"/>
      <c r="AH128" s="30"/>
      <c r="AI128" s="15" t="s">
        <v>2486</v>
      </c>
      <c r="AJ128" s="30"/>
      <c r="AK128" s="30"/>
      <c r="AL128" s="15" t="s">
        <v>2280</v>
      </c>
      <c r="AM128" s="30"/>
      <c r="AN128" s="30"/>
      <c r="AO128" s="15" t="s">
        <v>2487</v>
      </c>
      <c r="AP128" s="30"/>
      <c r="AQ128" s="30"/>
      <c r="AR128" s="15" t="s">
        <v>2488</v>
      </c>
      <c r="AS128" s="30"/>
      <c r="AT128" s="30"/>
      <c r="AU128" s="15" t="s">
        <v>856</v>
      </c>
      <c r="AV128" s="30"/>
      <c r="AW128" s="30"/>
    </row>
    <row r="129" spans="1:49" s="33" customFormat="1" ht="318.75" x14ac:dyDescent="0.25">
      <c r="A129" s="15">
        <v>130</v>
      </c>
      <c r="B129" s="15">
        <v>301</v>
      </c>
      <c r="C129" s="32">
        <v>45244.485486111109</v>
      </c>
      <c r="D129" s="15" t="s">
        <v>646</v>
      </c>
      <c r="E129" s="15" t="s">
        <v>2489</v>
      </c>
      <c r="F129" s="15" t="str">
        <f t="shared" si="1"/>
        <v>Bruna Bonet De Abreu</v>
      </c>
      <c r="G129" s="15" t="s">
        <v>442</v>
      </c>
      <c r="H129" s="15" t="s">
        <v>201</v>
      </c>
      <c r="I129" s="15" t="s">
        <v>376</v>
      </c>
      <c r="J129" s="15" t="s">
        <v>2490</v>
      </c>
      <c r="K129" s="15" t="s">
        <v>2491</v>
      </c>
      <c r="L129" s="15" t="s">
        <v>2492</v>
      </c>
      <c r="M129" s="30"/>
      <c r="N129" s="15" t="s">
        <v>2493</v>
      </c>
      <c r="O129" s="30"/>
      <c r="P129" s="30"/>
      <c r="Q129" s="15" t="s">
        <v>2494</v>
      </c>
      <c r="R129" s="30"/>
      <c r="S129" s="30"/>
      <c r="T129" s="15" t="s">
        <v>2495</v>
      </c>
      <c r="U129" s="30"/>
      <c r="V129" s="30"/>
      <c r="W129" s="15" t="s">
        <v>1402</v>
      </c>
      <c r="X129" s="30"/>
      <c r="Y129" s="30"/>
      <c r="Z129" s="15" t="s">
        <v>2496</v>
      </c>
      <c r="AA129" s="30"/>
      <c r="AB129" s="30"/>
      <c r="AC129" s="15" t="s">
        <v>2497</v>
      </c>
      <c r="AD129" s="30"/>
      <c r="AE129" s="30"/>
      <c r="AF129" s="15" t="s">
        <v>2498</v>
      </c>
      <c r="AG129" s="30"/>
      <c r="AH129" s="30"/>
      <c r="AI129" s="15" t="s">
        <v>2499</v>
      </c>
      <c r="AJ129" s="30"/>
      <c r="AK129" s="30"/>
      <c r="AL129" s="15" t="s">
        <v>2500</v>
      </c>
      <c r="AM129" s="30"/>
      <c r="AN129" s="30"/>
      <c r="AO129" s="30"/>
      <c r="AP129" s="30"/>
      <c r="AQ129" s="30"/>
      <c r="AR129" s="15" t="s">
        <v>935</v>
      </c>
      <c r="AS129" s="30"/>
      <c r="AT129" s="30"/>
      <c r="AU129" s="15" t="s">
        <v>716</v>
      </c>
      <c r="AV129" s="30"/>
      <c r="AW129" s="30"/>
    </row>
    <row r="130" spans="1:49" s="33" customFormat="1" ht="344.25" x14ac:dyDescent="0.25">
      <c r="A130" s="15">
        <v>131</v>
      </c>
      <c r="B130" s="15">
        <v>302</v>
      </c>
      <c r="C130" s="32">
        <v>45244.487673611111</v>
      </c>
      <c r="D130" s="15" t="s">
        <v>646</v>
      </c>
      <c r="E130" s="15" t="s">
        <v>2501</v>
      </c>
      <c r="F130" s="15" t="str">
        <f t="shared" si="1"/>
        <v>Edson Antonio Miura</v>
      </c>
      <c r="G130" s="15" t="s">
        <v>443</v>
      </c>
      <c r="H130" s="15" t="s">
        <v>195</v>
      </c>
      <c r="I130" s="15" t="s">
        <v>1016</v>
      </c>
      <c r="J130" s="15" t="s">
        <v>2502</v>
      </c>
      <c r="K130" s="15" t="s">
        <v>2503</v>
      </c>
      <c r="L130" s="15" t="s">
        <v>2504</v>
      </c>
      <c r="M130" s="30"/>
      <c r="N130" s="15" t="s">
        <v>2505</v>
      </c>
      <c r="O130" s="15" t="s">
        <v>2506</v>
      </c>
      <c r="P130" s="30"/>
      <c r="Q130" s="15" t="s">
        <v>2507</v>
      </c>
      <c r="R130" s="30"/>
      <c r="S130" s="30"/>
      <c r="T130" s="15" t="s">
        <v>2508</v>
      </c>
      <c r="U130" s="30"/>
      <c r="V130" s="30"/>
      <c r="W130" s="15" t="s">
        <v>790</v>
      </c>
      <c r="X130" s="15" t="s">
        <v>2509</v>
      </c>
      <c r="Y130" s="30"/>
      <c r="Z130" s="15" t="s">
        <v>2510</v>
      </c>
      <c r="AA130" s="15" t="s">
        <v>2511</v>
      </c>
      <c r="AB130" s="30"/>
      <c r="AC130" s="15" t="s">
        <v>2512</v>
      </c>
      <c r="AD130" s="30"/>
      <c r="AE130" s="30"/>
      <c r="AF130" s="15" t="s">
        <v>2513</v>
      </c>
      <c r="AG130" s="30"/>
      <c r="AH130" s="30"/>
      <c r="AI130" s="15" t="s">
        <v>2514</v>
      </c>
      <c r="AJ130" s="30"/>
      <c r="AK130" s="30"/>
      <c r="AL130" s="15" t="s">
        <v>1363</v>
      </c>
      <c r="AM130" s="30"/>
      <c r="AN130" s="30"/>
      <c r="AO130" s="15" t="s">
        <v>911</v>
      </c>
      <c r="AP130" s="30"/>
      <c r="AQ130" s="30"/>
      <c r="AR130" s="15" t="s">
        <v>935</v>
      </c>
      <c r="AS130" s="30"/>
      <c r="AT130" s="30"/>
      <c r="AU130" s="15" t="s">
        <v>716</v>
      </c>
      <c r="AV130" s="15" t="s">
        <v>2515</v>
      </c>
      <c r="AW130" s="15" t="s">
        <v>2516</v>
      </c>
    </row>
    <row r="131" spans="1:49" s="33" customFormat="1" ht="280.5" x14ac:dyDescent="0.25">
      <c r="A131" s="15">
        <v>139</v>
      </c>
      <c r="B131" s="15">
        <v>310</v>
      </c>
      <c r="C131" s="32">
        <v>45244.616226851853</v>
      </c>
      <c r="D131" s="15" t="s">
        <v>646</v>
      </c>
      <c r="E131" s="15" t="s">
        <v>2517</v>
      </c>
      <c r="F131" s="15" t="str">
        <f t="shared" ref="F131:F194" si="2">PROPER(E131)</f>
        <v>Aparecida Darc De Souza</v>
      </c>
      <c r="G131" s="15" t="s">
        <v>405</v>
      </c>
      <c r="H131" s="15" t="s">
        <v>193</v>
      </c>
      <c r="I131" s="15" t="s">
        <v>648</v>
      </c>
      <c r="J131" s="15" t="s">
        <v>1301</v>
      </c>
      <c r="K131" s="15" t="s">
        <v>2518</v>
      </c>
      <c r="L131" s="15" t="s">
        <v>2519</v>
      </c>
      <c r="M131" s="30"/>
      <c r="N131" s="15" t="s">
        <v>1412</v>
      </c>
      <c r="O131" s="30"/>
      <c r="P131" s="30"/>
      <c r="Q131" s="15" t="s">
        <v>2520</v>
      </c>
      <c r="R131" s="30"/>
      <c r="S131" s="30"/>
      <c r="T131" s="15" t="s">
        <v>2521</v>
      </c>
      <c r="U131" s="30"/>
      <c r="V131" s="30"/>
      <c r="W131" s="15" t="s">
        <v>790</v>
      </c>
      <c r="X131" s="30"/>
      <c r="Y131" s="30"/>
      <c r="Z131" s="15" t="s">
        <v>2522</v>
      </c>
      <c r="AA131" s="30"/>
      <c r="AB131" s="30"/>
      <c r="AC131" s="15" t="s">
        <v>2523</v>
      </c>
      <c r="AD131" s="30"/>
      <c r="AE131" s="30"/>
      <c r="AF131" s="15" t="s">
        <v>2524</v>
      </c>
      <c r="AG131" s="30"/>
      <c r="AH131" s="30"/>
      <c r="AI131" s="15" t="s">
        <v>2525</v>
      </c>
      <c r="AJ131" s="30"/>
      <c r="AK131" s="30"/>
      <c r="AL131" s="15" t="s">
        <v>38</v>
      </c>
      <c r="AM131" s="30"/>
      <c r="AN131" s="30"/>
      <c r="AO131" s="15" t="s">
        <v>2431</v>
      </c>
      <c r="AP131" s="30"/>
      <c r="AQ131" s="30"/>
      <c r="AR131" s="15" t="s">
        <v>77</v>
      </c>
      <c r="AS131" s="30"/>
      <c r="AT131" s="30"/>
      <c r="AU131" s="15" t="s">
        <v>716</v>
      </c>
      <c r="AV131" s="30"/>
      <c r="AW131" s="15" t="s">
        <v>2526</v>
      </c>
    </row>
    <row r="132" spans="1:49" s="33" customFormat="1" ht="318.75" x14ac:dyDescent="0.25">
      <c r="A132" s="15">
        <v>134</v>
      </c>
      <c r="B132" s="15">
        <v>305</v>
      </c>
      <c r="C132" s="32">
        <v>45244.499780092592</v>
      </c>
      <c r="D132" s="15" t="s">
        <v>646</v>
      </c>
      <c r="E132" s="15" t="s">
        <v>2527</v>
      </c>
      <c r="F132" s="15" t="str">
        <f t="shared" si="2"/>
        <v>Paulo Alvim</v>
      </c>
      <c r="G132" s="15" t="s">
        <v>445</v>
      </c>
      <c r="H132" s="15" t="s">
        <v>201</v>
      </c>
      <c r="I132" s="15" t="s">
        <v>2528</v>
      </c>
      <c r="J132" s="15" t="s">
        <v>649</v>
      </c>
      <c r="K132" s="15" t="s">
        <v>2529</v>
      </c>
      <c r="L132" s="15" t="s">
        <v>2530</v>
      </c>
      <c r="M132" s="15" t="s">
        <v>2531</v>
      </c>
      <c r="N132" s="15" t="s">
        <v>2532</v>
      </c>
      <c r="O132" s="30"/>
      <c r="P132" s="15" t="s">
        <v>2533</v>
      </c>
      <c r="Q132" s="15" t="s">
        <v>2534</v>
      </c>
      <c r="R132" s="30"/>
      <c r="S132" s="15" t="s">
        <v>2535</v>
      </c>
      <c r="T132" s="15" t="s">
        <v>2536</v>
      </c>
      <c r="U132" s="30"/>
      <c r="V132" s="15" t="s">
        <v>2537</v>
      </c>
      <c r="W132" s="15" t="s">
        <v>1513</v>
      </c>
      <c r="X132" s="30"/>
      <c r="Y132" s="15" t="s">
        <v>2538</v>
      </c>
      <c r="Z132" s="15" t="s">
        <v>2539</v>
      </c>
      <c r="AA132" s="30"/>
      <c r="AB132" s="15" t="s">
        <v>2540</v>
      </c>
      <c r="AC132" s="15" t="s">
        <v>2541</v>
      </c>
      <c r="AD132" s="30"/>
      <c r="AE132" s="15" t="s">
        <v>2542</v>
      </c>
      <c r="AF132" s="15" t="s">
        <v>2543</v>
      </c>
      <c r="AG132" s="30"/>
      <c r="AH132" s="15" t="s">
        <v>2544</v>
      </c>
      <c r="AI132" s="15" t="s">
        <v>2545</v>
      </c>
      <c r="AJ132" s="30"/>
      <c r="AK132" s="15" t="s">
        <v>2546</v>
      </c>
      <c r="AL132" s="15" t="s">
        <v>2547</v>
      </c>
      <c r="AM132" s="30"/>
      <c r="AN132" s="15" t="s">
        <v>2548</v>
      </c>
      <c r="AO132" s="15" t="s">
        <v>2355</v>
      </c>
      <c r="AP132" s="30"/>
      <c r="AQ132" s="15" t="s">
        <v>2549</v>
      </c>
      <c r="AR132" s="15" t="s">
        <v>2122</v>
      </c>
      <c r="AS132" s="30"/>
      <c r="AT132" s="15" t="s">
        <v>2550</v>
      </c>
      <c r="AU132" s="15" t="s">
        <v>856</v>
      </c>
      <c r="AV132" s="30"/>
      <c r="AW132" s="15" t="s">
        <v>2551</v>
      </c>
    </row>
    <row r="133" spans="1:49" s="33" customFormat="1" ht="318.75" x14ac:dyDescent="0.25">
      <c r="A133" s="15">
        <v>133</v>
      </c>
      <c r="B133" s="15">
        <v>304</v>
      </c>
      <c r="C133" s="32">
        <v>45244.492407407408</v>
      </c>
      <c r="D133" s="15" t="s">
        <v>646</v>
      </c>
      <c r="E133" s="15" t="s">
        <v>2552</v>
      </c>
      <c r="F133" s="15" t="str">
        <f t="shared" si="2"/>
        <v>Cláudia Crisostimo</v>
      </c>
      <c r="G133" s="15" t="s">
        <v>446</v>
      </c>
      <c r="H133" s="15" t="s">
        <v>201</v>
      </c>
      <c r="I133" s="15" t="s">
        <v>176</v>
      </c>
      <c r="J133" s="15" t="s">
        <v>1373</v>
      </c>
      <c r="K133" s="15" t="s">
        <v>2553</v>
      </c>
      <c r="L133" s="15" t="s">
        <v>2554</v>
      </c>
      <c r="M133" s="15" t="s">
        <v>2555</v>
      </c>
      <c r="N133" s="15" t="s">
        <v>2556</v>
      </c>
      <c r="O133" s="30"/>
      <c r="P133" s="30"/>
      <c r="Q133" s="15" t="s">
        <v>2557</v>
      </c>
      <c r="R133" s="30"/>
      <c r="S133" s="30"/>
      <c r="T133" s="15" t="s">
        <v>2558</v>
      </c>
      <c r="U133" s="30"/>
      <c r="V133" s="30"/>
      <c r="W133" s="15" t="s">
        <v>708</v>
      </c>
      <c r="X133" s="30"/>
      <c r="Y133" s="30"/>
      <c r="Z133" s="15" t="s">
        <v>2559</v>
      </c>
      <c r="AA133" s="30"/>
      <c r="AB133" s="30"/>
      <c r="AC133" s="15" t="s">
        <v>2560</v>
      </c>
      <c r="AD133" s="30"/>
      <c r="AE133" s="30"/>
      <c r="AF133" s="15" t="s">
        <v>1329</v>
      </c>
      <c r="AG133" s="30"/>
      <c r="AH133" s="30"/>
      <c r="AI133" s="15" t="s">
        <v>2561</v>
      </c>
      <c r="AJ133" s="30"/>
      <c r="AK133" s="30"/>
      <c r="AL133" s="15" t="s">
        <v>2562</v>
      </c>
      <c r="AM133" s="30"/>
      <c r="AN133" s="30"/>
      <c r="AO133" s="15" t="s">
        <v>1135</v>
      </c>
      <c r="AP133" s="30"/>
      <c r="AQ133" s="30"/>
      <c r="AR133" s="15" t="s">
        <v>715</v>
      </c>
      <c r="AS133" s="30"/>
      <c r="AT133" s="30"/>
      <c r="AU133" s="15" t="s">
        <v>716</v>
      </c>
      <c r="AV133" s="30"/>
      <c r="AW133" s="15" t="s">
        <v>2563</v>
      </c>
    </row>
    <row r="134" spans="1:49" s="33" customFormat="1" ht="127.5" x14ac:dyDescent="0.25">
      <c r="A134" s="15">
        <v>129</v>
      </c>
      <c r="B134" s="15">
        <v>300</v>
      </c>
      <c r="C134" s="32">
        <v>45244.4841087963</v>
      </c>
      <c r="D134" s="15" t="s">
        <v>646</v>
      </c>
      <c r="E134" s="15" t="s">
        <v>2564</v>
      </c>
      <c r="F134" s="15" t="str">
        <f t="shared" si="2"/>
        <v>Victor Hugo Fucci</v>
      </c>
      <c r="G134" s="15" t="s">
        <v>447</v>
      </c>
      <c r="H134" s="15" t="s">
        <v>182</v>
      </c>
      <c r="I134" s="15" t="s">
        <v>648</v>
      </c>
      <c r="J134" s="15" t="s">
        <v>2565</v>
      </c>
      <c r="K134" s="15" t="s">
        <v>2566</v>
      </c>
      <c r="L134" s="15" t="s">
        <v>2567</v>
      </c>
      <c r="M134" s="15" t="s">
        <v>2568</v>
      </c>
      <c r="N134" s="15" t="s">
        <v>2569</v>
      </c>
      <c r="O134" s="15" t="s">
        <v>2570</v>
      </c>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row>
    <row r="135" spans="1:49" s="33" customFormat="1" ht="216.75" x14ac:dyDescent="0.25">
      <c r="A135" s="15">
        <v>135</v>
      </c>
      <c r="B135" s="15">
        <v>306</v>
      </c>
      <c r="C135" s="32">
        <v>45244.504328703704</v>
      </c>
      <c r="D135" s="15" t="s">
        <v>646</v>
      </c>
      <c r="E135" s="15" t="s">
        <v>2571</v>
      </c>
      <c r="F135" s="15" t="str">
        <f t="shared" si="2"/>
        <v>Douglas Cardoso Dragunski</v>
      </c>
      <c r="G135" s="15" t="s">
        <v>412</v>
      </c>
      <c r="H135" s="15" t="s">
        <v>192</v>
      </c>
      <c r="I135" s="15" t="s">
        <v>698</v>
      </c>
      <c r="J135" s="15" t="s">
        <v>2572</v>
      </c>
      <c r="K135" s="15" t="s">
        <v>2573</v>
      </c>
      <c r="L135" s="15" t="s">
        <v>2574</v>
      </c>
      <c r="M135" s="15" t="s">
        <v>2575</v>
      </c>
      <c r="N135" s="15" t="s">
        <v>2576</v>
      </c>
      <c r="O135" s="15" t="s">
        <v>2577</v>
      </c>
      <c r="P135" s="15" t="s">
        <v>2578</v>
      </c>
      <c r="Q135" s="15" t="s">
        <v>2579</v>
      </c>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15" t="s">
        <v>2580</v>
      </c>
    </row>
    <row r="136" spans="1:49" s="33" customFormat="1" ht="153" x14ac:dyDescent="0.25">
      <c r="A136" s="15">
        <v>137</v>
      </c>
      <c r="B136" s="15">
        <v>308</v>
      </c>
      <c r="C136" s="32">
        <v>45244.536354166667</v>
      </c>
      <c r="D136" s="15" t="s">
        <v>646</v>
      </c>
      <c r="E136" s="15" t="s">
        <v>2581</v>
      </c>
      <c r="F136" s="15" t="str">
        <f t="shared" si="2"/>
        <v>Pedro Henrique Vieira Carvalho</v>
      </c>
      <c r="G136" s="15" t="s">
        <v>448</v>
      </c>
      <c r="H136" s="15" t="s">
        <v>194</v>
      </c>
      <c r="I136" s="15" t="s">
        <v>285</v>
      </c>
      <c r="J136" s="15" t="s">
        <v>2582</v>
      </c>
      <c r="K136" s="15" t="s">
        <v>2583</v>
      </c>
      <c r="L136" s="15" t="s">
        <v>2584</v>
      </c>
      <c r="M136" s="30"/>
      <c r="N136" s="15" t="s">
        <v>31</v>
      </c>
      <c r="O136" s="30"/>
      <c r="P136" s="30"/>
      <c r="Q136" s="15" t="s">
        <v>2585</v>
      </c>
      <c r="R136" s="30"/>
      <c r="S136" s="30"/>
      <c r="T136" s="15" t="s">
        <v>125</v>
      </c>
      <c r="U136" s="30"/>
      <c r="V136" s="30"/>
      <c r="W136" s="15" t="s">
        <v>1696</v>
      </c>
      <c r="X136" s="30"/>
      <c r="Y136" s="30"/>
      <c r="Z136" s="15" t="s">
        <v>2586</v>
      </c>
      <c r="AA136" s="30"/>
      <c r="AB136" s="30"/>
      <c r="AC136" s="15" t="s">
        <v>1044</v>
      </c>
      <c r="AD136" s="30"/>
      <c r="AE136" s="30"/>
      <c r="AF136" s="15" t="s">
        <v>2587</v>
      </c>
      <c r="AG136" s="30"/>
      <c r="AH136" s="30"/>
      <c r="AI136" s="15" t="s">
        <v>2588</v>
      </c>
      <c r="AJ136" s="30"/>
      <c r="AK136" s="30"/>
      <c r="AL136" s="15" t="s">
        <v>1286</v>
      </c>
      <c r="AM136" s="30"/>
      <c r="AN136" s="30"/>
      <c r="AO136" s="15" t="s">
        <v>97</v>
      </c>
      <c r="AP136" s="30"/>
      <c r="AQ136" s="30"/>
      <c r="AR136" s="15" t="s">
        <v>835</v>
      </c>
      <c r="AS136" s="30"/>
      <c r="AT136" s="30"/>
      <c r="AU136" s="15" t="s">
        <v>1009</v>
      </c>
      <c r="AV136" s="30"/>
      <c r="AW136" s="15" t="s">
        <v>2589</v>
      </c>
    </row>
    <row r="137" spans="1:49" s="33" customFormat="1" ht="191.25" x14ac:dyDescent="0.25">
      <c r="A137" s="15">
        <v>138</v>
      </c>
      <c r="B137" s="15">
        <v>309</v>
      </c>
      <c r="C137" s="32">
        <v>45244.567997685182</v>
      </c>
      <c r="D137" s="15" t="s">
        <v>646</v>
      </c>
      <c r="E137" s="15" t="s">
        <v>2590</v>
      </c>
      <c r="F137" s="15" t="str">
        <f t="shared" si="2"/>
        <v>Mauricio Roberto Doebeli</v>
      </c>
      <c r="G137" s="15" t="s">
        <v>449</v>
      </c>
      <c r="H137" s="15" t="s">
        <v>182</v>
      </c>
      <c r="I137" s="15" t="s">
        <v>648</v>
      </c>
      <c r="J137" s="15" t="s">
        <v>1760</v>
      </c>
      <c r="K137" s="15" t="s">
        <v>2591</v>
      </c>
      <c r="L137" s="15" t="s">
        <v>2592</v>
      </c>
      <c r="M137" s="15" t="s">
        <v>2593</v>
      </c>
      <c r="N137" s="15" t="s">
        <v>2594</v>
      </c>
      <c r="O137" s="30"/>
      <c r="P137" s="30"/>
      <c r="Q137" s="30"/>
      <c r="R137" s="30"/>
      <c r="S137" s="30"/>
      <c r="T137" s="30"/>
      <c r="U137" s="30"/>
      <c r="V137" s="30"/>
      <c r="W137" s="30"/>
      <c r="X137" s="30"/>
      <c r="Y137" s="30"/>
      <c r="Z137" s="30"/>
      <c r="AA137" s="30"/>
      <c r="AB137" s="30"/>
      <c r="AC137" s="30"/>
      <c r="AD137" s="30"/>
      <c r="AE137" s="15" t="s">
        <v>2595</v>
      </c>
      <c r="AF137" s="15" t="s">
        <v>2596</v>
      </c>
      <c r="AG137" s="30"/>
      <c r="AH137" s="15" t="s">
        <v>2595</v>
      </c>
      <c r="AI137" s="15" t="s">
        <v>2597</v>
      </c>
      <c r="AJ137" s="30"/>
      <c r="AK137" s="15" t="s">
        <v>2598</v>
      </c>
      <c r="AL137" s="15" t="s">
        <v>2599</v>
      </c>
      <c r="AM137" s="30"/>
      <c r="AN137" s="15" t="s">
        <v>2600</v>
      </c>
      <c r="AO137" s="15" t="s">
        <v>1153</v>
      </c>
      <c r="AP137" s="30"/>
      <c r="AQ137" s="15" t="s">
        <v>2595</v>
      </c>
      <c r="AR137" s="15" t="s">
        <v>2601</v>
      </c>
      <c r="AS137" s="30"/>
      <c r="AT137" s="15" t="s">
        <v>2595</v>
      </c>
      <c r="AU137" s="15" t="s">
        <v>1104</v>
      </c>
      <c r="AV137" s="30"/>
      <c r="AW137" s="15" t="s">
        <v>2595</v>
      </c>
    </row>
    <row r="138" spans="1:49" s="33" customFormat="1" ht="382.5" x14ac:dyDescent="0.25">
      <c r="A138" s="15">
        <v>142</v>
      </c>
      <c r="B138" s="15">
        <v>313</v>
      </c>
      <c r="C138" s="32">
        <v>45244.634270833332</v>
      </c>
      <c r="D138" s="15" t="s">
        <v>646</v>
      </c>
      <c r="E138" s="15" t="s">
        <v>2602</v>
      </c>
      <c r="F138" s="15" t="str">
        <f t="shared" si="2"/>
        <v>Ricardo Luis Schaefer</v>
      </c>
      <c r="G138" s="15" t="s">
        <v>412</v>
      </c>
      <c r="H138" s="15" t="s">
        <v>205</v>
      </c>
      <c r="I138" s="15" t="s">
        <v>698</v>
      </c>
      <c r="J138" s="15" t="s">
        <v>2603</v>
      </c>
      <c r="K138" s="15" t="s">
        <v>2604</v>
      </c>
      <c r="L138" s="15" t="s">
        <v>2605</v>
      </c>
      <c r="M138" s="15" t="s">
        <v>2606</v>
      </c>
      <c r="N138" s="15" t="s">
        <v>2607</v>
      </c>
      <c r="O138" s="15" t="s">
        <v>2608</v>
      </c>
      <c r="P138" s="15" t="s">
        <v>2609</v>
      </c>
      <c r="Q138" s="15" t="s">
        <v>2610</v>
      </c>
      <c r="R138" s="15" t="s">
        <v>2611</v>
      </c>
      <c r="S138" s="15" t="s">
        <v>2612</v>
      </c>
      <c r="T138" s="15" t="s">
        <v>2613</v>
      </c>
      <c r="U138" s="15" t="s">
        <v>2614</v>
      </c>
      <c r="V138" s="30"/>
      <c r="W138" s="15" t="s">
        <v>2215</v>
      </c>
      <c r="X138" s="30"/>
      <c r="Y138" s="30"/>
      <c r="Z138" s="15" t="s">
        <v>2615</v>
      </c>
      <c r="AA138" s="30"/>
      <c r="AB138" s="30"/>
      <c r="AC138" s="15" t="s">
        <v>2616</v>
      </c>
      <c r="AD138" s="30"/>
      <c r="AE138" s="30"/>
      <c r="AF138" s="15" t="s">
        <v>2617</v>
      </c>
      <c r="AG138" s="15" t="s">
        <v>2618</v>
      </c>
      <c r="AH138" s="30"/>
      <c r="AI138" s="15" t="s">
        <v>2619</v>
      </c>
      <c r="AJ138" s="30"/>
      <c r="AK138" s="30"/>
      <c r="AL138" s="15" t="s">
        <v>2620</v>
      </c>
      <c r="AM138" s="30"/>
      <c r="AN138" s="30"/>
      <c r="AO138" s="15" t="s">
        <v>2621</v>
      </c>
      <c r="AP138" s="30"/>
      <c r="AQ138" s="30"/>
      <c r="AR138" s="30"/>
      <c r="AS138" s="30"/>
      <c r="AT138" s="30"/>
      <c r="AU138" s="15" t="s">
        <v>408</v>
      </c>
      <c r="AV138" s="30"/>
      <c r="AW138" s="15" t="s">
        <v>2622</v>
      </c>
    </row>
    <row r="139" spans="1:49" s="33" customFormat="1" ht="280.5" x14ac:dyDescent="0.25">
      <c r="A139" s="15">
        <v>140</v>
      </c>
      <c r="B139" s="15">
        <v>311</v>
      </c>
      <c r="C139" s="32">
        <v>45244.631562499999</v>
      </c>
      <c r="D139" s="15" t="s">
        <v>646</v>
      </c>
      <c r="E139" s="15" t="s">
        <v>2623</v>
      </c>
      <c r="F139" s="15" t="str">
        <f t="shared" si="2"/>
        <v>Zoraide Da Fonseca Costa</v>
      </c>
      <c r="G139" s="15" t="s">
        <v>375</v>
      </c>
      <c r="H139" s="15" t="s">
        <v>201</v>
      </c>
      <c r="I139" s="15" t="s">
        <v>648</v>
      </c>
      <c r="J139" s="15" t="s">
        <v>2624</v>
      </c>
      <c r="K139" s="15" t="s">
        <v>2625</v>
      </c>
      <c r="L139" s="15" t="s">
        <v>2626</v>
      </c>
      <c r="M139" s="30"/>
      <c r="N139" s="15" t="s">
        <v>2627</v>
      </c>
      <c r="O139" s="30"/>
      <c r="P139" s="30"/>
      <c r="Q139" s="15" t="s">
        <v>2628</v>
      </c>
      <c r="R139" s="30"/>
      <c r="S139" s="30"/>
      <c r="T139" s="15" t="s">
        <v>2629</v>
      </c>
      <c r="U139" s="30"/>
      <c r="V139" s="30"/>
      <c r="W139" s="15" t="s">
        <v>1568</v>
      </c>
      <c r="X139" s="30"/>
      <c r="Y139" s="30"/>
      <c r="Z139" s="15" t="s">
        <v>2630</v>
      </c>
      <c r="AA139" s="30"/>
      <c r="AB139" s="30"/>
      <c r="AC139" s="15" t="s">
        <v>2631</v>
      </c>
      <c r="AD139" s="30"/>
      <c r="AE139" s="30"/>
      <c r="AF139" s="15" t="s">
        <v>2632</v>
      </c>
      <c r="AG139" s="30"/>
      <c r="AH139" s="30"/>
      <c r="AI139" s="15" t="s">
        <v>2633</v>
      </c>
      <c r="AJ139" s="30"/>
      <c r="AK139" s="30"/>
      <c r="AL139" s="15" t="s">
        <v>2634</v>
      </c>
      <c r="AM139" s="30"/>
      <c r="AN139" s="30"/>
      <c r="AO139" s="15" t="s">
        <v>934</v>
      </c>
      <c r="AP139" s="30"/>
      <c r="AQ139" s="30"/>
      <c r="AR139" s="30"/>
      <c r="AS139" s="30"/>
      <c r="AT139" s="30"/>
      <c r="AU139" s="15" t="s">
        <v>716</v>
      </c>
      <c r="AV139" s="30"/>
      <c r="AW139" s="15" t="s">
        <v>2635</v>
      </c>
    </row>
    <row r="140" spans="1:49" s="33" customFormat="1" ht="306" x14ac:dyDescent="0.25">
      <c r="A140" s="15">
        <v>145</v>
      </c>
      <c r="B140" s="15">
        <v>316</v>
      </c>
      <c r="C140" s="32">
        <v>45244.665856481479</v>
      </c>
      <c r="D140" s="15" t="s">
        <v>646</v>
      </c>
      <c r="E140" s="15" t="s">
        <v>2636</v>
      </c>
      <c r="F140" s="15" t="str">
        <f t="shared" si="2"/>
        <v>Mirian Beatriz Schneider</v>
      </c>
      <c r="G140" s="15" t="s">
        <v>405</v>
      </c>
      <c r="H140" s="15" t="s">
        <v>192</v>
      </c>
      <c r="I140" s="15" t="s">
        <v>648</v>
      </c>
      <c r="J140" s="15" t="s">
        <v>2637</v>
      </c>
      <c r="K140" s="15" t="s">
        <v>2638</v>
      </c>
      <c r="L140" s="15" t="s">
        <v>2639</v>
      </c>
      <c r="M140" s="30"/>
      <c r="N140" s="15" t="s">
        <v>2640</v>
      </c>
      <c r="O140" s="30"/>
      <c r="P140" s="30"/>
      <c r="Q140" s="15" t="s">
        <v>2641</v>
      </c>
      <c r="R140" s="30"/>
      <c r="S140" s="30"/>
      <c r="T140" s="15" t="s">
        <v>2642</v>
      </c>
      <c r="U140" s="30"/>
      <c r="V140" s="15" t="s">
        <v>2643</v>
      </c>
      <c r="W140" s="15" t="s">
        <v>1824</v>
      </c>
      <c r="X140" s="30"/>
      <c r="Y140" s="30"/>
      <c r="Z140" s="15" t="s">
        <v>2644</v>
      </c>
      <c r="AA140" s="30"/>
      <c r="AB140" s="30"/>
      <c r="AC140" s="15" t="s">
        <v>2645</v>
      </c>
      <c r="AD140" s="30"/>
      <c r="AE140" s="30"/>
      <c r="AF140" s="15" t="s">
        <v>2646</v>
      </c>
      <c r="AG140" s="30"/>
      <c r="AH140" s="30"/>
      <c r="AI140" s="15" t="s">
        <v>2647</v>
      </c>
      <c r="AJ140" s="30"/>
      <c r="AK140" s="30"/>
      <c r="AL140" s="15" t="s">
        <v>1331</v>
      </c>
      <c r="AM140" s="30"/>
      <c r="AN140" s="30"/>
      <c r="AO140" s="15" t="s">
        <v>2648</v>
      </c>
      <c r="AP140" s="30"/>
      <c r="AQ140" s="30"/>
      <c r="AR140" s="15" t="s">
        <v>1364</v>
      </c>
      <c r="AS140" s="30"/>
      <c r="AT140" s="30"/>
      <c r="AU140" s="30"/>
      <c r="AV140" s="30"/>
      <c r="AW140" s="15" t="s">
        <v>2649</v>
      </c>
    </row>
    <row r="141" spans="1:49" s="33" customFormat="1" ht="255" x14ac:dyDescent="0.25">
      <c r="A141" s="15">
        <v>144</v>
      </c>
      <c r="B141" s="15">
        <v>315</v>
      </c>
      <c r="C141" s="32">
        <v>45244.658321759256</v>
      </c>
      <c r="D141" s="15" t="s">
        <v>646</v>
      </c>
      <c r="E141" s="15" t="s">
        <v>2650</v>
      </c>
      <c r="F141" s="15" t="str">
        <f t="shared" si="2"/>
        <v>João Paulo De Jesus Da Silva</v>
      </c>
      <c r="G141" s="15" t="s">
        <v>450</v>
      </c>
      <c r="H141" s="15" t="s">
        <v>194</v>
      </c>
      <c r="I141" s="15" t="s">
        <v>648</v>
      </c>
      <c r="J141" s="15" t="s">
        <v>2651</v>
      </c>
      <c r="K141" s="15" t="s">
        <v>2652</v>
      </c>
      <c r="L141" s="15" t="s">
        <v>2653</v>
      </c>
      <c r="M141" s="30"/>
      <c r="N141" s="15" t="s">
        <v>2654</v>
      </c>
      <c r="O141" s="30"/>
      <c r="P141" s="30"/>
      <c r="Q141" s="15" t="s">
        <v>2655</v>
      </c>
      <c r="R141" s="30"/>
      <c r="S141" s="30"/>
      <c r="T141" s="15" t="s">
        <v>2656</v>
      </c>
      <c r="U141" s="30"/>
      <c r="V141" s="30"/>
      <c r="W141" s="15" t="s">
        <v>1716</v>
      </c>
      <c r="X141" s="30"/>
      <c r="Y141" s="30"/>
      <c r="Z141" s="15" t="s">
        <v>2657</v>
      </c>
      <c r="AA141" s="30"/>
      <c r="AB141" s="30"/>
      <c r="AC141" s="15" t="s">
        <v>2658</v>
      </c>
      <c r="AD141" s="30"/>
      <c r="AE141" s="30"/>
      <c r="AF141" s="15" t="s">
        <v>2659</v>
      </c>
      <c r="AG141" s="30"/>
      <c r="AH141" s="30"/>
      <c r="AI141" s="15" t="s">
        <v>2660</v>
      </c>
      <c r="AJ141" s="30"/>
      <c r="AK141" s="30"/>
      <c r="AL141" s="15" t="s">
        <v>2661</v>
      </c>
      <c r="AM141" s="30"/>
      <c r="AN141" s="30"/>
      <c r="AO141" s="15" t="s">
        <v>1519</v>
      </c>
      <c r="AP141" s="30"/>
      <c r="AQ141" s="30"/>
      <c r="AR141" s="15" t="s">
        <v>1454</v>
      </c>
      <c r="AS141" s="30"/>
      <c r="AT141" s="30"/>
      <c r="AU141" s="15" t="s">
        <v>1137</v>
      </c>
      <c r="AV141" s="30"/>
      <c r="AW141" s="15" t="s">
        <v>2662</v>
      </c>
    </row>
    <row r="142" spans="1:49" s="33" customFormat="1" ht="280.5" x14ac:dyDescent="0.25">
      <c r="A142" s="15">
        <v>143</v>
      </c>
      <c r="B142" s="15">
        <v>314</v>
      </c>
      <c r="C142" s="32">
        <v>45244.651736111111</v>
      </c>
      <c r="D142" s="15" t="s">
        <v>646</v>
      </c>
      <c r="E142" s="15" t="s">
        <v>2663</v>
      </c>
      <c r="F142" s="15" t="str">
        <f t="shared" si="2"/>
        <v>Rafael Metri</v>
      </c>
      <c r="G142" s="15" t="s">
        <v>451</v>
      </c>
      <c r="H142" s="15" t="s">
        <v>210</v>
      </c>
      <c r="I142" s="15" t="s">
        <v>648</v>
      </c>
      <c r="J142" s="15" t="s">
        <v>1301</v>
      </c>
      <c r="K142" s="15" t="s">
        <v>2664</v>
      </c>
      <c r="L142" s="15" t="s">
        <v>2665</v>
      </c>
      <c r="M142" s="15" t="s">
        <v>2666</v>
      </c>
      <c r="N142" s="15" t="s">
        <v>2667</v>
      </c>
      <c r="O142" s="15" t="s">
        <v>2668</v>
      </c>
      <c r="P142" s="30"/>
      <c r="Q142" s="15" t="s">
        <v>2669</v>
      </c>
      <c r="R142" s="30"/>
      <c r="S142" s="30"/>
      <c r="T142" s="15" t="s">
        <v>2670</v>
      </c>
      <c r="U142" s="30"/>
      <c r="V142" s="30"/>
      <c r="W142" s="15" t="s">
        <v>1696</v>
      </c>
      <c r="X142" s="30"/>
      <c r="Y142" s="30"/>
      <c r="Z142" s="15" t="s">
        <v>2671</v>
      </c>
      <c r="AA142" s="30"/>
      <c r="AB142" s="30"/>
      <c r="AC142" s="15" t="s">
        <v>2672</v>
      </c>
      <c r="AD142" s="30"/>
      <c r="AE142" s="30"/>
      <c r="AF142" s="15" t="s">
        <v>2673</v>
      </c>
      <c r="AG142" s="30"/>
      <c r="AH142" s="30"/>
      <c r="AI142" s="15" t="s">
        <v>2674</v>
      </c>
      <c r="AJ142" s="30"/>
      <c r="AK142" s="30"/>
      <c r="AL142" s="15" t="s">
        <v>2675</v>
      </c>
      <c r="AM142" s="30"/>
      <c r="AN142" s="30"/>
      <c r="AO142" s="15" t="s">
        <v>2152</v>
      </c>
      <c r="AP142" s="30"/>
      <c r="AQ142" s="30"/>
      <c r="AR142" s="30"/>
      <c r="AS142" s="30"/>
      <c r="AT142" s="30"/>
      <c r="AU142" s="15" t="s">
        <v>27</v>
      </c>
      <c r="AV142" s="30"/>
      <c r="AW142" s="30"/>
    </row>
    <row r="143" spans="1:49" s="33" customFormat="1" ht="306" x14ac:dyDescent="0.25">
      <c r="A143" s="15">
        <v>146</v>
      </c>
      <c r="B143" s="15">
        <v>317</v>
      </c>
      <c r="C143" s="32">
        <v>45244.704050925924</v>
      </c>
      <c r="D143" s="15" t="s">
        <v>646</v>
      </c>
      <c r="E143" s="15" t="s">
        <v>2676</v>
      </c>
      <c r="F143" s="15" t="str">
        <f t="shared" si="2"/>
        <v>Marcia Regina Fagundes Klen</v>
      </c>
      <c r="G143" s="15" t="s">
        <v>453</v>
      </c>
      <c r="H143" s="15" t="s">
        <v>192</v>
      </c>
      <c r="I143" s="15" t="s">
        <v>2677</v>
      </c>
      <c r="J143" s="15" t="s">
        <v>1301</v>
      </c>
      <c r="K143" s="15" t="s">
        <v>2678</v>
      </c>
      <c r="L143" s="15" t="s">
        <v>2679</v>
      </c>
      <c r="M143" s="30"/>
      <c r="N143" s="15" t="s">
        <v>2680</v>
      </c>
      <c r="O143" s="30"/>
      <c r="P143" s="30"/>
      <c r="Q143" s="15" t="s">
        <v>2681</v>
      </c>
      <c r="R143" s="30"/>
      <c r="S143" s="30"/>
      <c r="T143" s="15" t="s">
        <v>2682</v>
      </c>
      <c r="U143" s="30"/>
      <c r="V143" s="30"/>
      <c r="W143" s="15" t="s">
        <v>790</v>
      </c>
      <c r="X143" s="30"/>
      <c r="Y143" s="30"/>
      <c r="Z143" s="15" t="s">
        <v>2683</v>
      </c>
      <c r="AA143" s="30"/>
      <c r="AB143" s="30"/>
      <c r="AC143" s="30"/>
      <c r="AD143" s="30"/>
      <c r="AE143" s="30"/>
      <c r="AF143" s="15" t="s">
        <v>2684</v>
      </c>
      <c r="AG143" s="30"/>
      <c r="AH143" s="30"/>
      <c r="AI143" s="15" t="s">
        <v>2685</v>
      </c>
      <c r="AJ143" s="30"/>
      <c r="AK143" s="30"/>
      <c r="AL143" s="15" t="s">
        <v>2686</v>
      </c>
      <c r="AM143" s="30"/>
      <c r="AN143" s="30"/>
      <c r="AO143" s="15" t="s">
        <v>736</v>
      </c>
      <c r="AP143" s="30"/>
      <c r="AQ143" s="30"/>
      <c r="AR143" s="15" t="s">
        <v>2687</v>
      </c>
      <c r="AS143" s="30"/>
      <c r="AT143" s="30"/>
      <c r="AU143" s="15" t="s">
        <v>716</v>
      </c>
      <c r="AV143" s="30"/>
      <c r="AW143" s="15" t="s">
        <v>2688</v>
      </c>
    </row>
    <row r="144" spans="1:49" s="33" customFormat="1" ht="382.5" x14ac:dyDescent="0.25">
      <c r="A144" s="15">
        <v>147</v>
      </c>
      <c r="B144" s="15">
        <v>318</v>
      </c>
      <c r="C144" s="32">
        <v>45244.74324074074</v>
      </c>
      <c r="D144" s="15" t="s">
        <v>646</v>
      </c>
      <c r="E144" s="15" t="s">
        <v>2689</v>
      </c>
      <c r="F144" s="15" t="str">
        <f t="shared" si="2"/>
        <v>Huei Diana Lee</v>
      </c>
      <c r="G144" s="15" t="s">
        <v>409</v>
      </c>
      <c r="H144" s="15" t="s">
        <v>205</v>
      </c>
      <c r="I144" s="15" t="s">
        <v>55</v>
      </c>
      <c r="J144" s="15" t="s">
        <v>2637</v>
      </c>
      <c r="K144" s="15" t="s">
        <v>2690</v>
      </c>
      <c r="L144" s="15" t="s">
        <v>2691</v>
      </c>
      <c r="M144" s="15" t="s">
        <v>2692</v>
      </c>
      <c r="N144" s="15" t="s">
        <v>2693</v>
      </c>
      <c r="O144" s="30"/>
      <c r="P144" s="15" t="s">
        <v>2694</v>
      </c>
      <c r="Q144" s="15" t="s">
        <v>2695</v>
      </c>
      <c r="R144" s="30"/>
      <c r="S144" s="15" t="s">
        <v>2696</v>
      </c>
      <c r="T144" s="15" t="s">
        <v>2697</v>
      </c>
      <c r="U144" s="30"/>
      <c r="V144" s="15" t="s">
        <v>2698</v>
      </c>
      <c r="W144" s="15" t="s">
        <v>19</v>
      </c>
      <c r="X144" s="30"/>
      <c r="Y144" s="15" t="s">
        <v>2699</v>
      </c>
      <c r="Z144" s="15" t="s">
        <v>2700</v>
      </c>
      <c r="AA144" s="30"/>
      <c r="AB144" s="15" t="s">
        <v>2701</v>
      </c>
      <c r="AC144" s="15" t="s">
        <v>2702</v>
      </c>
      <c r="AD144" s="30"/>
      <c r="AE144" s="15" t="s">
        <v>2703</v>
      </c>
      <c r="AF144" s="15" t="s">
        <v>2704</v>
      </c>
      <c r="AG144" s="30"/>
      <c r="AH144" s="15" t="s">
        <v>2705</v>
      </c>
      <c r="AI144" s="15" t="s">
        <v>2706</v>
      </c>
      <c r="AJ144" s="30"/>
      <c r="AK144" s="15" t="s">
        <v>2707</v>
      </c>
      <c r="AL144" s="15" t="s">
        <v>2708</v>
      </c>
      <c r="AM144" s="30"/>
      <c r="AN144" s="15" t="s">
        <v>2709</v>
      </c>
      <c r="AO144" s="15" t="s">
        <v>2710</v>
      </c>
      <c r="AP144" s="30"/>
      <c r="AQ144" s="30"/>
      <c r="AR144" s="15" t="s">
        <v>914</v>
      </c>
      <c r="AS144" s="30"/>
      <c r="AT144" s="30"/>
      <c r="AU144" s="15" t="s">
        <v>716</v>
      </c>
      <c r="AV144" s="30"/>
      <c r="AW144" s="15" t="s">
        <v>2711</v>
      </c>
    </row>
    <row r="145" spans="1:49" s="33" customFormat="1" ht="409.5" x14ac:dyDescent="0.25">
      <c r="A145" s="15" t="s">
        <v>2712</v>
      </c>
      <c r="B145" s="15">
        <v>320</v>
      </c>
      <c r="C145" s="32">
        <v>45244.784826388888</v>
      </c>
      <c r="D145" s="15" t="s">
        <v>646</v>
      </c>
      <c r="E145" s="15" t="s">
        <v>2713</v>
      </c>
      <c r="F145" s="15" t="str">
        <f t="shared" si="2"/>
        <v>Carlos Alberto Scapim</v>
      </c>
      <c r="G145" s="15" t="s">
        <v>455</v>
      </c>
      <c r="H145" s="15" t="s">
        <v>194</v>
      </c>
      <c r="I145" s="30"/>
      <c r="J145" s="15" t="s">
        <v>1301</v>
      </c>
      <c r="K145" s="15" t="s">
        <v>2714</v>
      </c>
      <c r="L145" s="15" t="s">
        <v>2715</v>
      </c>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15" t="s">
        <v>2716</v>
      </c>
    </row>
    <row r="146" spans="1:49" s="33" customFormat="1" ht="204" x14ac:dyDescent="0.25">
      <c r="A146" s="15">
        <v>148</v>
      </c>
      <c r="B146" s="15">
        <v>319</v>
      </c>
      <c r="C146" s="32">
        <v>45244.774085648147</v>
      </c>
      <c r="D146" s="15" t="s">
        <v>646</v>
      </c>
      <c r="E146" s="15" t="s">
        <v>2717</v>
      </c>
      <c r="F146" s="15" t="str">
        <f t="shared" si="2"/>
        <v>Ubirajara Contro Malavasi</v>
      </c>
      <c r="G146" s="15" t="s">
        <v>457</v>
      </c>
      <c r="H146" s="15" t="s">
        <v>193</v>
      </c>
      <c r="I146" s="30"/>
      <c r="J146" s="15" t="s">
        <v>2718</v>
      </c>
      <c r="K146" s="15" t="s">
        <v>2719</v>
      </c>
      <c r="L146" s="15" t="s">
        <v>2720</v>
      </c>
      <c r="M146" s="15" t="s">
        <v>2721</v>
      </c>
      <c r="N146" s="15" t="s">
        <v>2722</v>
      </c>
      <c r="O146" s="30"/>
      <c r="P146" s="30"/>
      <c r="Q146" s="30"/>
      <c r="R146" s="30"/>
      <c r="S146" s="30"/>
      <c r="T146" s="15" t="s">
        <v>2723</v>
      </c>
      <c r="U146" s="30"/>
      <c r="V146" s="30"/>
      <c r="W146" s="30"/>
      <c r="X146" s="30"/>
      <c r="Y146" s="30"/>
      <c r="Z146" s="30"/>
      <c r="AA146" s="30"/>
      <c r="AB146" s="30"/>
      <c r="AC146" s="15" t="s">
        <v>2724</v>
      </c>
      <c r="AD146" s="30"/>
      <c r="AE146" s="30"/>
      <c r="AF146" s="30"/>
      <c r="AG146" s="30"/>
      <c r="AH146" s="30"/>
      <c r="AI146" s="30"/>
      <c r="AJ146" s="30"/>
      <c r="AK146" s="30"/>
      <c r="AL146" s="30"/>
      <c r="AM146" s="30"/>
      <c r="AN146" s="30"/>
      <c r="AO146" s="30"/>
      <c r="AP146" s="30"/>
      <c r="AQ146" s="30"/>
      <c r="AR146" s="30"/>
      <c r="AS146" s="30"/>
      <c r="AT146" s="30"/>
      <c r="AU146" s="30"/>
      <c r="AV146" s="30"/>
      <c r="AW146" s="30"/>
    </row>
    <row r="147" spans="1:49" s="33" customFormat="1" ht="267.75" x14ac:dyDescent="0.25">
      <c r="A147" s="15">
        <v>150</v>
      </c>
      <c r="B147" s="15">
        <v>321</v>
      </c>
      <c r="C147" s="32">
        <v>45244.871712962966</v>
      </c>
      <c r="D147" s="15" t="s">
        <v>646</v>
      </c>
      <c r="E147" s="15" t="s">
        <v>2725</v>
      </c>
      <c r="F147" s="15" t="str">
        <f t="shared" si="2"/>
        <v>Thiago Figueiredo Marcos</v>
      </c>
      <c r="G147" s="15" t="s">
        <v>418</v>
      </c>
      <c r="H147" s="15" t="s">
        <v>182</v>
      </c>
      <c r="I147" s="15" t="s">
        <v>2726</v>
      </c>
      <c r="J147" s="15" t="s">
        <v>1995</v>
      </c>
      <c r="K147" s="15" t="s">
        <v>2727</v>
      </c>
      <c r="L147" s="15" t="s">
        <v>2728</v>
      </c>
      <c r="M147" s="30"/>
      <c r="N147" s="15" t="s">
        <v>2729</v>
      </c>
      <c r="O147" s="30"/>
      <c r="P147" s="15" t="s">
        <v>2730</v>
      </c>
      <c r="Q147" s="15" t="s">
        <v>2731</v>
      </c>
      <c r="R147" s="30"/>
      <c r="S147" s="15" t="s">
        <v>2732</v>
      </c>
      <c r="T147" s="15" t="s">
        <v>2733</v>
      </c>
      <c r="U147" s="15" t="s">
        <v>2734</v>
      </c>
      <c r="V147" s="15" t="s">
        <v>2735</v>
      </c>
      <c r="W147" s="15" t="s">
        <v>790</v>
      </c>
      <c r="X147" s="30"/>
      <c r="Y147" s="30"/>
      <c r="Z147" s="15" t="s">
        <v>2736</v>
      </c>
      <c r="AA147" s="30"/>
      <c r="AB147" s="30"/>
      <c r="AC147" s="15" t="s">
        <v>2737</v>
      </c>
      <c r="AD147" s="30"/>
      <c r="AE147" s="30"/>
      <c r="AF147" s="15" t="s">
        <v>2201</v>
      </c>
      <c r="AG147" s="30"/>
      <c r="AH147" s="30"/>
      <c r="AI147" s="15" t="s">
        <v>2738</v>
      </c>
      <c r="AJ147" s="30"/>
      <c r="AK147" s="30"/>
      <c r="AL147" s="15" t="s">
        <v>2739</v>
      </c>
      <c r="AM147" s="30"/>
      <c r="AN147" s="30"/>
      <c r="AO147" s="15" t="s">
        <v>2740</v>
      </c>
      <c r="AP147" s="30"/>
      <c r="AQ147" s="30"/>
      <c r="AR147" s="15" t="s">
        <v>1866</v>
      </c>
      <c r="AS147" s="30"/>
      <c r="AT147" s="30"/>
      <c r="AU147" s="15" t="s">
        <v>1104</v>
      </c>
      <c r="AV147" s="30"/>
      <c r="AW147" s="15" t="s">
        <v>2741</v>
      </c>
    </row>
    <row r="148" spans="1:49" s="33" customFormat="1" ht="369.75" x14ac:dyDescent="0.25">
      <c r="A148" s="15">
        <v>151</v>
      </c>
      <c r="B148" s="15">
        <v>322</v>
      </c>
      <c r="C148" s="32">
        <v>45244.885162037041</v>
      </c>
      <c r="D148" s="15" t="s">
        <v>646</v>
      </c>
      <c r="E148" s="15" t="s">
        <v>2742</v>
      </c>
      <c r="F148" s="15" t="str">
        <f t="shared" si="2"/>
        <v>Débora De Mello Gonçales Sant´Ana</v>
      </c>
      <c r="G148" s="15" t="s">
        <v>324</v>
      </c>
      <c r="H148" s="15" t="s">
        <v>194</v>
      </c>
      <c r="I148" s="15" t="s">
        <v>648</v>
      </c>
      <c r="J148" s="15" t="s">
        <v>2637</v>
      </c>
      <c r="K148" s="15" t="s">
        <v>2743</v>
      </c>
      <c r="L148" s="15" t="s">
        <v>2744</v>
      </c>
      <c r="M148" s="15" t="s">
        <v>2745</v>
      </c>
      <c r="N148" s="15" t="s">
        <v>2746</v>
      </c>
      <c r="O148" s="15" t="s">
        <v>2747</v>
      </c>
      <c r="P148" s="15" t="s">
        <v>2748</v>
      </c>
      <c r="Q148" s="15" t="s">
        <v>2749</v>
      </c>
      <c r="R148" s="15" t="s">
        <v>2750</v>
      </c>
      <c r="S148" s="15" t="s">
        <v>2751</v>
      </c>
      <c r="T148" s="15" t="s">
        <v>2752</v>
      </c>
      <c r="U148" s="15" t="s">
        <v>2753</v>
      </c>
      <c r="V148" s="15" t="s">
        <v>2754</v>
      </c>
      <c r="W148" s="15" t="s">
        <v>2271</v>
      </c>
      <c r="X148" s="30"/>
      <c r="Y148" s="15" t="s">
        <v>2755</v>
      </c>
      <c r="Z148" s="15" t="s">
        <v>2756</v>
      </c>
      <c r="AA148" s="15" t="s">
        <v>2757</v>
      </c>
      <c r="AB148" s="15" t="s">
        <v>2758</v>
      </c>
      <c r="AC148" s="15" t="s">
        <v>2759</v>
      </c>
      <c r="AD148" s="30"/>
      <c r="AE148" s="15" t="s">
        <v>2760</v>
      </c>
      <c r="AF148" s="15" t="s">
        <v>2761</v>
      </c>
      <c r="AG148" s="30"/>
      <c r="AH148" s="15" t="s">
        <v>2762</v>
      </c>
      <c r="AI148" s="15" t="s">
        <v>2763</v>
      </c>
      <c r="AJ148" s="30"/>
      <c r="AK148" s="30"/>
      <c r="AL148" s="30"/>
      <c r="AM148" s="30"/>
      <c r="AN148" s="30"/>
      <c r="AO148" s="30"/>
      <c r="AP148" s="30"/>
      <c r="AQ148" s="30"/>
      <c r="AR148" s="30"/>
      <c r="AS148" s="30"/>
      <c r="AT148" s="30"/>
      <c r="AU148" s="15" t="s">
        <v>716</v>
      </c>
      <c r="AV148" s="30"/>
      <c r="AW148" s="15" t="s">
        <v>2764</v>
      </c>
    </row>
    <row r="149" spans="1:49" s="33" customFormat="1" ht="306" x14ac:dyDescent="0.25">
      <c r="A149" s="15">
        <v>152</v>
      </c>
      <c r="B149" s="15">
        <v>323</v>
      </c>
      <c r="C149" s="32">
        <v>45244.888055555559</v>
      </c>
      <c r="D149" s="15" t="s">
        <v>646</v>
      </c>
      <c r="E149" s="15" t="s">
        <v>2765</v>
      </c>
      <c r="F149" s="15" t="str">
        <f t="shared" si="2"/>
        <v>Huáscar Fialho Pessali</v>
      </c>
      <c r="G149" s="15" t="s">
        <v>418</v>
      </c>
      <c r="H149" s="15" t="s">
        <v>182</v>
      </c>
      <c r="I149" s="15" t="s">
        <v>719</v>
      </c>
      <c r="J149" s="15" t="s">
        <v>859</v>
      </c>
      <c r="K149" s="15" t="s">
        <v>2766</v>
      </c>
      <c r="L149" s="15" t="s">
        <v>2767</v>
      </c>
      <c r="M149" s="30"/>
      <c r="N149" s="15" t="s">
        <v>2768</v>
      </c>
      <c r="O149" s="30"/>
      <c r="P149" s="30"/>
      <c r="Q149" s="15" t="s">
        <v>2769</v>
      </c>
      <c r="R149" s="30"/>
      <c r="S149" s="30"/>
      <c r="T149" s="15" t="s">
        <v>2770</v>
      </c>
      <c r="U149" s="30"/>
      <c r="V149" s="30"/>
      <c r="W149" s="15" t="s">
        <v>1769</v>
      </c>
      <c r="X149" s="30"/>
      <c r="Y149" s="30"/>
      <c r="Z149" s="15" t="s">
        <v>2771</v>
      </c>
      <c r="AA149" s="30"/>
      <c r="AB149" s="30"/>
      <c r="AC149" s="15" t="s">
        <v>2772</v>
      </c>
      <c r="AD149" s="30"/>
      <c r="AE149" s="30"/>
      <c r="AF149" s="15" t="s">
        <v>2773</v>
      </c>
      <c r="AG149" s="30"/>
      <c r="AH149" s="30"/>
      <c r="AI149" s="15" t="s">
        <v>2774</v>
      </c>
      <c r="AJ149" s="30"/>
      <c r="AK149" s="30"/>
      <c r="AL149" s="15" t="s">
        <v>2775</v>
      </c>
      <c r="AM149" s="30"/>
      <c r="AN149" s="30"/>
      <c r="AO149" s="15" t="s">
        <v>2776</v>
      </c>
      <c r="AP149" s="30"/>
      <c r="AQ149" s="30"/>
      <c r="AR149" s="15" t="s">
        <v>2304</v>
      </c>
      <c r="AS149" s="30"/>
      <c r="AT149" s="30"/>
      <c r="AU149" s="15" t="s">
        <v>408</v>
      </c>
      <c r="AV149" s="30"/>
      <c r="AW149" s="30"/>
    </row>
    <row r="150" spans="1:49" s="33" customFormat="1" ht="293.25" x14ac:dyDescent="0.25">
      <c r="A150" s="15">
        <v>153</v>
      </c>
      <c r="B150" s="15">
        <v>324</v>
      </c>
      <c r="C150" s="32">
        <v>45244.961076388892</v>
      </c>
      <c r="D150" s="15" t="s">
        <v>646</v>
      </c>
      <c r="E150" s="15" t="s">
        <v>2777</v>
      </c>
      <c r="F150" s="15" t="str">
        <f t="shared" si="2"/>
        <v>Marcos Luciano Bruschi</v>
      </c>
      <c r="G150" s="15" t="s">
        <v>324</v>
      </c>
      <c r="H150" s="15" t="s">
        <v>194</v>
      </c>
      <c r="I150" s="15" t="s">
        <v>2778</v>
      </c>
      <c r="J150" s="15" t="s">
        <v>2779</v>
      </c>
      <c r="K150" s="15" t="s">
        <v>2780</v>
      </c>
      <c r="L150" s="15" t="s">
        <v>2781</v>
      </c>
      <c r="M150" s="15" t="s">
        <v>2782</v>
      </c>
      <c r="N150" s="15" t="s">
        <v>2783</v>
      </c>
      <c r="O150" s="15" t="s">
        <v>2784</v>
      </c>
      <c r="P150" s="15" t="s">
        <v>2785</v>
      </c>
      <c r="Q150" s="15" t="s">
        <v>2786</v>
      </c>
      <c r="R150" s="15" t="s">
        <v>2784</v>
      </c>
      <c r="S150" s="15" t="s">
        <v>2787</v>
      </c>
      <c r="T150" s="15" t="s">
        <v>2788</v>
      </c>
      <c r="U150" s="30"/>
      <c r="V150" s="15" t="s">
        <v>2784</v>
      </c>
      <c r="W150" s="15" t="s">
        <v>790</v>
      </c>
      <c r="X150" s="30"/>
      <c r="Y150" s="15" t="s">
        <v>2784</v>
      </c>
      <c r="Z150" s="15" t="s">
        <v>1569</v>
      </c>
      <c r="AA150" s="30"/>
      <c r="AB150" s="15" t="s">
        <v>2789</v>
      </c>
      <c r="AC150" s="15" t="s">
        <v>2790</v>
      </c>
      <c r="AD150" s="30"/>
      <c r="AE150" s="15" t="s">
        <v>2784</v>
      </c>
      <c r="AF150" s="15" t="s">
        <v>1442</v>
      </c>
      <c r="AG150" s="30"/>
      <c r="AH150" s="15" t="s">
        <v>2784</v>
      </c>
      <c r="AI150" s="15" t="s">
        <v>2791</v>
      </c>
      <c r="AJ150" s="30"/>
      <c r="AK150" s="15" t="s">
        <v>2784</v>
      </c>
      <c r="AL150" s="15" t="s">
        <v>1947</v>
      </c>
      <c r="AM150" s="30"/>
      <c r="AN150" s="15" t="s">
        <v>2784</v>
      </c>
      <c r="AO150" s="15" t="s">
        <v>2792</v>
      </c>
      <c r="AP150" s="30"/>
      <c r="AQ150" s="15" t="s">
        <v>2784</v>
      </c>
      <c r="AR150" s="15" t="s">
        <v>1103</v>
      </c>
      <c r="AS150" s="30"/>
      <c r="AT150" s="15" t="s">
        <v>2784</v>
      </c>
      <c r="AU150" s="15" t="s">
        <v>716</v>
      </c>
      <c r="AV150" s="30"/>
      <c r="AW150" s="15" t="s">
        <v>2793</v>
      </c>
    </row>
    <row r="151" spans="1:49" s="33" customFormat="1" ht="306" x14ac:dyDescent="0.25">
      <c r="A151" s="15">
        <v>154</v>
      </c>
      <c r="B151" s="15">
        <v>325</v>
      </c>
      <c r="C151" s="32">
        <v>45245.486296296294</v>
      </c>
      <c r="D151" s="15" t="s">
        <v>646</v>
      </c>
      <c r="E151" s="15" t="s">
        <v>2794</v>
      </c>
      <c r="F151" s="15" t="str">
        <f t="shared" si="2"/>
        <v>Lucimara Stolz Roman</v>
      </c>
      <c r="G151" s="15" t="s">
        <v>403</v>
      </c>
      <c r="H151" s="15" t="s">
        <v>182</v>
      </c>
      <c r="I151" s="15" t="s">
        <v>2252</v>
      </c>
      <c r="J151" s="15" t="s">
        <v>2795</v>
      </c>
      <c r="K151" s="15" t="s">
        <v>2796</v>
      </c>
      <c r="L151" s="15" t="s">
        <v>2797</v>
      </c>
      <c r="M151" s="15" t="s">
        <v>2798</v>
      </c>
      <c r="N151" s="15" t="s">
        <v>1885</v>
      </c>
      <c r="O151" s="30"/>
      <c r="P151" s="30"/>
      <c r="Q151" s="15" t="s">
        <v>2799</v>
      </c>
      <c r="R151" s="30"/>
      <c r="S151" s="30"/>
      <c r="T151" s="15" t="s">
        <v>2800</v>
      </c>
      <c r="U151" s="30"/>
      <c r="V151" s="30"/>
      <c r="W151" s="15" t="s">
        <v>1927</v>
      </c>
      <c r="X151" s="30"/>
      <c r="Y151" s="30"/>
      <c r="Z151" s="15" t="s">
        <v>2801</v>
      </c>
      <c r="AA151" s="30"/>
      <c r="AB151" s="30"/>
      <c r="AC151" s="15" t="s">
        <v>2802</v>
      </c>
      <c r="AD151" s="30"/>
      <c r="AE151" s="30"/>
      <c r="AF151" s="15" t="s">
        <v>2803</v>
      </c>
      <c r="AG151" s="30"/>
      <c r="AH151" s="30"/>
      <c r="AI151" s="15" t="s">
        <v>2804</v>
      </c>
      <c r="AJ151" s="30"/>
      <c r="AK151" s="30"/>
      <c r="AL151" s="15" t="s">
        <v>2805</v>
      </c>
      <c r="AM151" s="30"/>
      <c r="AN151" s="30"/>
      <c r="AO151" s="15" t="s">
        <v>2303</v>
      </c>
      <c r="AP151" s="30"/>
      <c r="AQ151" s="30"/>
      <c r="AR151" s="15" t="s">
        <v>914</v>
      </c>
      <c r="AS151" s="30"/>
      <c r="AT151" s="30"/>
      <c r="AU151" s="30"/>
      <c r="AV151" s="30"/>
      <c r="AW151" s="15" t="s">
        <v>2806</v>
      </c>
    </row>
    <row r="152" spans="1:49" s="33" customFormat="1" ht="306" x14ac:dyDescent="0.25">
      <c r="A152" s="15">
        <v>155</v>
      </c>
      <c r="B152" s="15">
        <v>326</v>
      </c>
      <c r="C152" s="32">
        <v>45245.641122685185</v>
      </c>
      <c r="D152" s="15" t="s">
        <v>646</v>
      </c>
      <c r="E152" s="15" t="s">
        <v>2807</v>
      </c>
      <c r="F152" s="15" t="str">
        <f t="shared" si="2"/>
        <v>Marcos Leandro Nonemacher</v>
      </c>
      <c r="G152" s="15" t="s">
        <v>459</v>
      </c>
      <c r="H152" s="15" t="s">
        <v>212</v>
      </c>
      <c r="I152" s="15" t="s">
        <v>719</v>
      </c>
      <c r="J152" s="15" t="s">
        <v>1742</v>
      </c>
      <c r="K152" s="15" t="s">
        <v>2808</v>
      </c>
      <c r="L152" s="15" t="s">
        <v>2809</v>
      </c>
      <c r="M152" s="30"/>
      <c r="N152" s="15" t="s">
        <v>2810</v>
      </c>
      <c r="O152" s="30"/>
      <c r="P152" s="30"/>
      <c r="Q152" s="15" t="s">
        <v>2811</v>
      </c>
      <c r="R152" s="30"/>
      <c r="S152" s="15" t="s">
        <v>2812</v>
      </c>
      <c r="T152" s="15" t="s">
        <v>2813</v>
      </c>
      <c r="U152" s="30"/>
      <c r="V152" s="30"/>
      <c r="W152" s="15" t="s">
        <v>1371</v>
      </c>
      <c r="X152" s="30"/>
      <c r="Y152" s="30"/>
      <c r="Z152" s="15" t="s">
        <v>2814</v>
      </c>
      <c r="AA152" s="30"/>
      <c r="AB152" s="30"/>
      <c r="AC152" s="30"/>
      <c r="AD152" s="30"/>
      <c r="AE152" s="30"/>
      <c r="AF152" s="15" t="s">
        <v>2815</v>
      </c>
      <c r="AG152" s="30"/>
      <c r="AH152" s="30"/>
      <c r="AI152" s="15" t="s">
        <v>2816</v>
      </c>
      <c r="AJ152" s="30"/>
      <c r="AK152" s="30"/>
      <c r="AL152" s="15" t="s">
        <v>1775</v>
      </c>
      <c r="AM152" s="30"/>
      <c r="AN152" s="30"/>
      <c r="AO152" s="15" t="s">
        <v>934</v>
      </c>
      <c r="AP152" s="30"/>
      <c r="AQ152" s="30"/>
      <c r="AR152" s="15" t="s">
        <v>1556</v>
      </c>
      <c r="AS152" s="30"/>
      <c r="AT152" s="30"/>
      <c r="AU152" s="15" t="s">
        <v>716</v>
      </c>
      <c r="AV152" s="30"/>
      <c r="AW152" s="30"/>
    </row>
    <row r="153" spans="1:49" s="33" customFormat="1" ht="255" x14ac:dyDescent="0.25">
      <c r="A153" s="15">
        <v>156</v>
      </c>
      <c r="B153" s="15">
        <v>327</v>
      </c>
      <c r="C153" s="32">
        <v>45245.788483796299</v>
      </c>
      <c r="D153" s="15" t="s">
        <v>646</v>
      </c>
      <c r="E153" s="15" t="s">
        <v>2817</v>
      </c>
      <c r="F153" s="15" t="str">
        <f t="shared" si="2"/>
        <v>Paola Regina De Oliveira</v>
      </c>
      <c r="G153" s="15" t="s">
        <v>405</v>
      </c>
      <c r="H153" s="15" t="s">
        <v>211</v>
      </c>
      <c r="I153" s="15" t="s">
        <v>648</v>
      </c>
      <c r="J153" s="15" t="s">
        <v>1995</v>
      </c>
      <c r="K153" s="15" t="s">
        <v>2818</v>
      </c>
      <c r="L153" s="15" t="s">
        <v>2819</v>
      </c>
      <c r="M153" s="15" t="s">
        <v>2820</v>
      </c>
      <c r="N153" s="15" t="s">
        <v>2821</v>
      </c>
      <c r="O153" s="15" t="s">
        <v>2822</v>
      </c>
      <c r="P153" s="30"/>
      <c r="Q153" s="30"/>
      <c r="R153" s="30"/>
      <c r="S153" s="30"/>
      <c r="T153" s="15" t="s">
        <v>2823</v>
      </c>
      <c r="U153" s="30"/>
      <c r="V153" s="30"/>
      <c r="W153" s="15" t="s">
        <v>846</v>
      </c>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15" t="s">
        <v>2824</v>
      </c>
    </row>
    <row r="154" spans="1:49" s="33" customFormat="1" ht="357" x14ac:dyDescent="0.25">
      <c r="A154" s="15">
        <v>157</v>
      </c>
      <c r="B154" s="15">
        <v>328</v>
      </c>
      <c r="C154" s="32">
        <v>45245.988900462966</v>
      </c>
      <c r="D154" s="15" t="s">
        <v>646</v>
      </c>
      <c r="E154" s="15" t="s">
        <v>2825</v>
      </c>
      <c r="F154" s="15" t="str">
        <f t="shared" si="2"/>
        <v>Luciano Lazzarini Wolff</v>
      </c>
      <c r="G154" s="15" t="s">
        <v>409</v>
      </c>
      <c r="H154" s="15" t="s">
        <v>187</v>
      </c>
      <c r="I154" s="15" t="s">
        <v>648</v>
      </c>
      <c r="J154" s="15" t="s">
        <v>2826</v>
      </c>
      <c r="K154" s="15" t="s">
        <v>2827</v>
      </c>
      <c r="L154" s="15" t="s">
        <v>2828</v>
      </c>
      <c r="M154" s="15" t="s">
        <v>2829</v>
      </c>
      <c r="N154" s="15" t="s">
        <v>2830</v>
      </c>
      <c r="O154" s="15" t="s">
        <v>2831</v>
      </c>
      <c r="P154" s="30"/>
      <c r="Q154" s="30"/>
      <c r="R154" s="30"/>
      <c r="S154" s="30"/>
      <c r="T154" s="15" t="s">
        <v>2832</v>
      </c>
      <c r="U154" s="30"/>
      <c r="V154" s="30"/>
      <c r="W154" s="15" t="s">
        <v>971</v>
      </c>
      <c r="X154" s="30"/>
      <c r="Y154" s="30"/>
      <c r="Z154" s="15" t="s">
        <v>2833</v>
      </c>
      <c r="AA154" s="30"/>
      <c r="AB154" s="30"/>
      <c r="AC154" s="15" t="s">
        <v>2834</v>
      </c>
      <c r="AD154" s="30"/>
      <c r="AE154" s="30"/>
      <c r="AF154" s="15" t="s">
        <v>2835</v>
      </c>
      <c r="AG154" s="30"/>
      <c r="AH154" s="30"/>
      <c r="AI154" s="15" t="s">
        <v>2836</v>
      </c>
      <c r="AJ154" s="30"/>
      <c r="AK154" s="30"/>
      <c r="AL154" s="15" t="s">
        <v>2837</v>
      </c>
      <c r="AM154" s="30"/>
      <c r="AN154" s="30"/>
      <c r="AO154" s="15" t="s">
        <v>2838</v>
      </c>
      <c r="AP154" s="30"/>
      <c r="AQ154" s="30"/>
      <c r="AR154" s="15" t="s">
        <v>2839</v>
      </c>
      <c r="AS154" s="30"/>
      <c r="AT154" s="30"/>
      <c r="AU154" s="15" t="s">
        <v>1104</v>
      </c>
      <c r="AV154" s="30"/>
      <c r="AW154" s="30"/>
    </row>
    <row r="155" spans="1:49" s="33" customFormat="1" ht="242.25" x14ac:dyDescent="0.25">
      <c r="A155" s="15">
        <v>159</v>
      </c>
      <c r="B155" s="15">
        <v>330</v>
      </c>
      <c r="C155" s="32">
        <v>45246.438900462963</v>
      </c>
      <c r="D155" s="15" t="s">
        <v>646</v>
      </c>
      <c r="E155" s="15" t="s">
        <v>2840</v>
      </c>
      <c r="F155" s="15" t="str">
        <f t="shared" si="2"/>
        <v>Pitágoras Augusto Piana</v>
      </c>
      <c r="G155" s="15" t="s">
        <v>461</v>
      </c>
      <c r="H155" s="15" t="s">
        <v>192</v>
      </c>
      <c r="I155" s="15" t="s">
        <v>648</v>
      </c>
      <c r="J155" s="15" t="s">
        <v>859</v>
      </c>
      <c r="K155" s="15" t="s">
        <v>2841</v>
      </c>
      <c r="L155" s="15" t="s">
        <v>2842</v>
      </c>
      <c r="M155" s="15" t="s">
        <v>2843</v>
      </c>
      <c r="N155" s="15" t="s">
        <v>2844</v>
      </c>
      <c r="O155" s="30"/>
      <c r="P155" s="30"/>
      <c r="Q155" s="15" t="s">
        <v>2845</v>
      </c>
      <c r="R155" s="30"/>
      <c r="S155" s="30"/>
      <c r="T155" s="15" t="s">
        <v>2846</v>
      </c>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row>
    <row r="156" spans="1:49" s="33" customFormat="1" ht="280.5" x14ac:dyDescent="0.25">
      <c r="A156" s="15">
        <v>161</v>
      </c>
      <c r="B156" s="15">
        <v>332</v>
      </c>
      <c r="C156" s="32">
        <v>45246.447997685187</v>
      </c>
      <c r="D156" s="15" t="s">
        <v>646</v>
      </c>
      <c r="E156" s="15" t="s">
        <v>2847</v>
      </c>
      <c r="F156" s="15" t="str">
        <f t="shared" si="2"/>
        <v>Delci Grapegia Dal Vesco</v>
      </c>
      <c r="G156" s="15" t="s">
        <v>412</v>
      </c>
      <c r="H156" s="15" t="s">
        <v>187</v>
      </c>
      <c r="I156" s="15" t="s">
        <v>719</v>
      </c>
      <c r="J156" s="15" t="s">
        <v>2848</v>
      </c>
      <c r="K156" s="15" t="s">
        <v>2849</v>
      </c>
      <c r="L156" s="15" t="s">
        <v>2850</v>
      </c>
      <c r="M156" s="30"/>
      <c r="N156" s="15" t="s">
        <v>2851</v>
      </c>
      <c r="O156" s="30"/>
      <c r="P156" s="30"/>
      <c r="Q156" s="15" t="s">
        <v>2852</v>
      </c>
      <c r="R156" s="30"/>
      <c r="S156" s="30"/>
      <c r="T156" s="15" t="s">
        <v>2853</v>
      </c>
      <c r="U156" s="15" t="s">
        <v>2854</v>
      </c>
      <c r="V156" s="30"/>
      <c r="W156" s="15" t="s">
        <v>750</v>
      </c>
      <c r="X156" s="30"/>
      <c r="Y156" s="30"/>
      <c r="Z156" s="15" t="s">
        <v>2855</v>
      </c>
      <c r="AA156" s="30"/>
      <c r="AB156" s="30"/>
      <c r="AC156" s="15" t="s">
        <v>2856</v>
      </c>
      <c r="AD156" s="30"/>
      <c r="AE156" s="30"/>
      <c r="AF156" s="15" t="s">
        <v>2857</v>
      </c>
      <c r="AG156" s="15" t="s">
        <v>2858</v>
      </c>
      <c r="AH156" s="30"/>
      <c r="AI156" s="15" t="s">
        <v>2859</v>
      </c>
      <c r="AJ156" s="30"/>
      <c r="AK156" s="30"/>
      <c r="AL156" s="15" t="s">
        <v>2860</v>
      </c>
      <c r="AM156" s="30"/>
      <c r="AN156" s="30"/>
      <c r="AO156" s="15" t="s">
        <v>2861</v>
      </c>
      <c r="AP156" s="30"/>
      <c r="AQ156" s="30"/>
      <c r="AR156" s="15" t="s">
        <v>1556</v>
      </c>
      <c r="AS156" s="30"/>
      <c r="AT156" s="30"/>
      <c r="AU156" s="15" t="s">
        <v>716</v>
      </c>
      <c r="AV156" s="30"/>
      <c r="AW156" s="30"/>
    </row>
    <row r="157" spans="1:49" s="33" customFormat="1" ht="127.5" x14ac:dyDescent="0.25">
      <c r="A157" s="15">
        <v>158</v>
      </c>
      <c r="B157" s="15">
        <v>329</v>
      </c>
      <c r="C157" s="32">
        <v>45246.428379629629</v>
      </c>
      <c r="D157" s="15" t="s">
        <v>646</v>
      </c>
      <c r="E157" s="15" t="s">
        <v>2862</v>
      </c>
      <c r="F157" s="15" t="str">
        <f t="shared" si="2"/>
        <v>Eurdice Ribeiro De Alencastro</v>
      </c>
      <c r="G157" s="15" t="s">
        <v>405</v>
      </c>
      <c r="H157" s="15" t="s">
        <v>205</v>
      </c>
      <c r="I157" s="15" t="s">
        <v>719</v>
      </c>
      <c r="J157" s="15" t="s">
        <v>996</v>
      </c>
      <c r="K157" s="15" t="s">
        <v>2863</v>
      </c>
      <c r="L157" s="15" t="s">
        <v>2864</v>
      </c>
      <c r="M157" s="30"/>
      <c r="N157" s="15" t="s">
        <v>2865</v>
      </c>
      <c r="O157" s="15" t="s">
        <v>2866</v>
      </c>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15" t="s">
        <v>2867</v>
      </c>
    </row>
    <row r="158" spans="1:49" s="33" customFormat="1" ht="331.5" x14ac:dyDescent="0.25">
      <c r="A158" s="15">
        <v>160</v>
      </c>
      <c r="B158" s="15">
        <v>331</v>
      </c>
      <c r="C158" s="32">
        <v>45246.440509259257</v>
      </c>
      <c r="D158" s="15" t="s">
        <v>646</v>
      </c>
      <c r="E158" s="15" t="s">
        <v>2868</v>
      </c>
      <c r="F158" s="15" t="str">
        <f t="shared" si="2"/>
        <v>Ivanor Nunes Do Prado</v>
      </c>
      <c r="G158" s="15" t="s">
        <v>324</v>
      </c>
      <c r="H158" s="15" t="s">
        <v>194</v>
      </c>
      <c r="I158" s="30"/>
      <c r="J158" s="15" t="s">
        <v>2869</v>
      </c>
      <c r="K158" s="15" t="s">
        <v>2870</v>
      </c>
      <c r="L158" s="15" t="s">
        <v>2871</v>
      </c>
      <c r="M158" s="15" t="s">
        <v>2872</v>
      </c>
      <c r="N158" s="15" t="s">
        <v>2873</v>
      </c>
      <c r="O158" s="30"/>
      <c r="P158" s="30"/>
      <c r="Q158" s="15" t="s">
        <v>2874</v>
      </c>
      <c r="R158" s="30"/>
      <c r="S158" s="30"/>
      <c r="T158" s="15" t="s">
        <v>2875</v>
      </c>
      <c r="U158" s="30"/>
      <c r="V158" s="30"/>
      <c r="W158" s="15" t="s">
        <v>750</v>
      </c>
      <c r="X158" s="30"/>
      <c r="Y158" s="30"/>
      <c r="Z158" s="15" t="s">
        <v>2876</v>
      </c>
      <c r="AA158" s="30"/>
      <c r="AB158" s="30"/>
      <c r="AC158" s="15" t="s">
        <v>1341</v>
      </c>
      <c r="AD158" s="30"/>
      <c r="AE158" s="30"/>
      <c r="AF158" s="15" t="s">
        <v>2877</v>
      </c>
      <c r="AG158" s="30"/>
      <c r="AH158" s="30"/>
      <c r="AI158" s="15" t="s">
        <v>2878</v>
      </c>
      <c r="AJ158" s="30"/>
      <c r="AK158" s="30"/>
      <c r="AL158" s="15" t="s">
        <v>2879</v>
      </c>
      <c r="AM158" s="30"/>
      <c r="AN158" s="30"/>
      <c r="AO158" s="15" t="s">
        <v>2880</v>
      </c>
      <c r="AP158" s="30"/>
      <c r="AQ158" s="30"/>
      <c r="AR158" s="15" t="s">
        <v>2881</v>
      </c>
      <c r="AS158" s="30"/>
      <c r="AT158" s="30"/>
      <c r="AU158" s="15" t="s">
        <v>1104</v>
      </c>
      <c r="AV158" s="30"/>
      <c r="AW158" s="15" t="s">
        <v>2882</v>
      </c>
    </row>
    <row r="159" spans="1:49" s="33" customFormat="1" ht="318.75" x14ac:dyDescent="0.25">
      <c r="A159" s="15">
        <v>163</v>
      </c>
      <c r="B159" s="15">
        <v>334</v>
      </c>
      <c r="C159" s="32">
        <v>45246.474016203705</v>
      </c>
      <c r="D159" s="15" t="s">
        <v>646</v>
      </c>
      <c r="E159" s="15" t="s">
        <v>2883</v>
      </c>
      <c r="F159" s="15" t="str">
        <f t="shared" si="2"/>
        <v>Osvaldo César Brotto</v>
      </c>
      <c r="G159" s="15" t="s">
        <v>466</v>
      </c>
      <c r="H159" s="15" t="s">
        <v>192</v>
      </c>
      <c r="I159" s="15" t="s">
        <v>648</v>
      </c>
      <c r="J159" s="15" t="s">
        <v>2884</v>
      </c>
      <c r="K159" s="15" t="s">
        <v>2885</v>
      </c>
      <c r="L159" s="15" t="s">
        <v>2886</v>
      </c>
      <c r="M159" s="15" t="s">
        <v>2887</v>
      </c>
      <c r="N159" s="15" t="s">
        <v>2532</v>
      </c>
      <c r="O159" s="30"/>
      <c r="P159" s="15" t="s">
        <v>2888</v>
      </c>
      <c r="Q159" s="15" t="s">
        <v>1632</v>
      </c>
      <c r="R159" s="30"/>
      <c r="S159" s="30"/>
      <c r="T159" s="15" t="s">
        <v>2889</v>
      </c>
      <c r="U159" s="30"/>
      <c r="V159" s="30"/>
      <c r="W159" s="15" t="s">
        <v>1911</v>
      </c>
      <c r="X159" s="30"/>
      <c r="Y159" s="30"/>
      <c r="Z159" s="15" t="s">
        <v>2890</v>
      </c>
      <c r="AA159" s="30"/>
      <c r="AB159" s="30"/>
      <c r="AC159" s="15" t="s">
        <v>2891</v>
      </c>
      <c r="AD159" s="30"/>
      <c r="AE159" s="30"/>
      <c r="AF159" s="15" t="s">
        <v>2892</v>
      </c>
      <c r="AG159" s="30"/>
      <c r="AH159" s="15" t="s">
        <v>2893</v>
      </c>
      <c r="AI159" s="15" t="s">
        <v>2894</v>
      </c>
      <c r="AJ159" s="30"/>
      <c r="AK159" s="30"/>
      <c r="AL159" s="15" t="s">
        <v>2895</v>
      </c>
      <c r="AM159" s="30"/>
      <c r="AN159" s="30"/>
      <c r="AO159" s="15" t="s">
        <v>2896</v>
      </c>
      <c r="AP159" s="30"/>
      <c r="AQ159" s="30"/>
      <c r="AR159" s="15" t="s">
        <v>914</v>
      </c>
      <c r="AS159" s="30"/>
      <c r="AT159" s="30"/>
      <c r="AU159" s="15" t="s">
        <v>1137</v>
      </c>
      <c r="AV159" s="30"/>
      <c r="AW159" s="15" t="s">
        <v>2897</v>
      </c>
    </row>
    <row r="160" spans="1:49" s="33" customFormat="1" ht="344.25" x14ac:dyDescent="0.25">
      <c r="A160" s="15">
        <v>162</v>
      </c>
      <c r="B160" s="15">
        <v>333</v>
      </c>
      <c r="C160" s="32">
        <v>45246.459756944445</v>
      </c>
      <c r="D160" s="15" t="s">
        <v>646</v>
      </c>
      <c r="E160" s="15" t="s">
        <v>2898</v>
      </c>
      <c r="F160" s="15" t="str">
        <f t="shared" si="2"/>
        <v>Emerson Joucoski</v>
      </c>
      <c r="G160" s="15" t="s">
        <v>418</v>
      </c>
      <c r="H160" s="15" t="s">
        <v>199</v>
      </c>
      <c r="I160" s="15" t="s">
        <v>175</v>
      </c>
      <c r="J160" s="15" t="s">
        <v>1499</v>
      </c>
      <c r="K160" s="15" t="s">
        <v>2899</v>
      </c>
      <c r="L160" s="15">
        <v>96414588920</v>
      </c>
      <c r="M160" s="30"/>
      <c r="N160" s="15" t="s">
        <v>2900</v>
      </c>
      <c r="O160" s="15" t="s">
        <v>2901</v>
      </c>
      <c r="P160" s="30"/>
      <c r="Q160" s="15" t="s">
        <v>2902</v>
      </c>
      <c r="R160" s="30"/>
      <c r="S160" s="30"/>
      <c r="T160" s="15" t="s">
        <v>2269</v>
      </c>
      <c r="U160" s="30"/>
      <c r="V160" s="30"/>
      <c r="W160" s="15" t="s">
        <v>750</v>
      </c>
      <c r="X160" s="30"/>
      <c r="Y160" s="30"/>
      <c r="Z160" s="15" t="s">
        <v>2903</v>
      </c>
      <c r="AA160" s="30"/>
      <c r="AB160" s="30"/>
      <c r="AC160" s="15" t="s">
        <v>2904</v>
      </c>
      <c r="AD160" s="30"/>
      <c r="AE160" s="30"/>
      <c r="AF160" s="15" t="s">
        <v>2905</v>
      </c>
      <c r="AG160" s="30"/>
      <c r="AH160" s="30"/>
      <c r="AI160" s="15" t="s">
        <v>2906</v>
      </c>
      <c r="AJ160" s="30"/>
      <c r="AK160" s="30"/>
      <c r="AL160" s="15" t="s">
        <v>2907</v>
      </c>
      <c r="AM160" s="30"/>
      <c r="AN160" s="30"/>
      <c r="AO160" s="15" t="s">
        <v>2908</v>
      </c>
      <c r="AP160" s="30"/>
      <c r="AQ160" s="30"/>
      <c r="AR160" s="15" t="s">
        <v>1497</v>
      </c>
      <c r="AS160" s="30"/>
      <c r="AT160" s="30"/>
      <c r="AU160" s="15" t="s">
        <v>716</v>
      </c>
      <c r="AV160" s="30"/>
      <c r="AW160" s="30"/>
    </row>
    <row r="161" spans="1:49" s="33" customFormat="1" ht="280.5" x14ac:dyDescent="0.25">
      <c r="A161" s="15">
        <v>164</v>
      </c>
      <c r="B161" s="15">
        <v>335</v>
      </c>
      <c r="C161" s="32">
        <v>45246.484664351854</v>
      </c>
      <c r="D161" s="15" t="s">
        <v>646</v>
      </c>
      <c r="E161" s="15" t="s">
        <v>2909</v>
      </c>
      <c r="F161" s="15" t="str">
        <f t="shared" si="2"/>
        <v>Odecira De Fátima Grando Bombardelli</v>
      </c>
      <c r="G161" s="15" t="s">
        <v>467</v>
      </c>
      <c r="H161" s="15" t="s">
        <v>192</v>
      </c>
      <c r="I161" s="15" t="s">
        <v>648</v>
      </c>
      <c r="J161" s="15" t="s">
        <v>2910</v>
      </c>
      <c r="K161" s="15" t="s">
        <v>2911</v>
      </c>
      <c r="L161" s="15" t="s">
        <v>2912</v>
      </c>
      <c r="M161" s="30"/>
      <c r="N161" s="15" t="s">
        <v>2913</v>
      </c>
      <c r="O161" s="30"/>
      <c r="P161" s="30"/>
      <c r="Q161" s="15" t="s">
        <v>2914</v>
      </c>
      <c r="R161" s="30"/>
      <c r="S161" s="30"/>
      <c r="T161" s="15" t="s">
        <v>2915</v>
      </c>
      <c r="U161" s="30"/>
      <c r="V161" s="30"/>
      <c r="W161" s="15" t="s">
        <v>790</v>
      </c>
      <c r="X161" s="30"/>
      <c r="Y161" s="30"/>
      <c r="Z161" s="15" t="s">
        <v>2916</v>
      </c>
      <c r="AA161" s="30"/>
      <c r="AB161" s="30"/>
      <c r="AC161" s="15" t="s">
        <v>977</v>
      </c>
      <c r="AD161" s="30"/>
      <c r="AE161" s="30"/>
      <c r="AF161" s="15" t="s">
        <v>2315</v>
      </c>
      <c r="AG161" s="30"/>
      <c r="AH161" s="30"/>
      <c r="AI161" s="15" t="s">
        <v>2917</v>
      </c>
      <c r="AJ161" s="30"/>
      <c r="AK161" s="30"/>
      <c r="AL161" s="15" t="s">
        <v>2918</v>
      </c>
      <c r="AM161" s="30"/>
      <c r="AN161" s="30"/>
      <c r="AO161" s="15" t="s">
        <v>1479</v>
      </c>
      <c r="AP161" s="30"/>
      <c r="AQ161" s="30"/>
      <c r="AR161" s="15" t="s">
        <v>2122</v>
      </c>
      <c r="AS161" s="30"/>
      <c r="AT161" s="30"/>
      <c r="AU161" s="15" t="s">
        <v>716</v>
      </c>
      <c r="AV161" s="30"/>
      <c r="AW161" s="30"/>
    </row>
    <row r="162" spans="1:49" s="33" customFormat="1" ht="51" x14ac:dyDescent="0.25">
      <c r="A162" s="15">
        <v>165</v>
      </c>
      <c r="B162" s="15">
        <v>336</v>
      </c>
      <c r="C162" s="32">
        <v>45246.491238425922</v>
      </c>
      <c r="D162" s="15" t="s">
        <v>646</v>
      </c>
      <c r="E162" s="15" t="s">
        <v>2919</v>
      </c>
      <c r="F162" s="15" t="str">
        <f t="shared" si="2"/>
        <v>Maria Montserrat Diaz Pedrosa</v>
      </c>
      <c r="G162" s="15" t="s">
        <v>455</v>
      </c>
      <c r="H162" s="15" t="s">
        <v>194</v>
      </c>
      <c r="I162" s="15" t="s">
        <v>1016</v>
      </c>
      <c r="J162" s="15" t="s">
        <v>2920</v>
      </c>
      <c r="K162" s="15" t="s">
        <v>2921</v>
      </c>
      <c r="L162" s="15" t="s">
        <v>2922</v>
      </c>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15" t="s">
        <v>2923</v>
      </c>
    </row>
    <row r="163" spans="1:49" s="33" customFormat="1" ht="331.5" x14ac:dyDescent="0.25">
      <c r="A163" s="15">
        <v>166</v>
      </c>
      <c r="B163" s="15">
        <v>337</v>
      </c>
      <c r="C163" s="32">
        <v>45246.531168981484</v>
      </c>
      <c r="D163" s="15" t="s">
        <v>646</v>
      </c>
      <c r="E163" s="15" t="s">
        <v>2924</v>
      </c>
      <c r="F163" s="15" t="str">
        <f t="shared" si="2"/>
        <v>Luciana Manhães Marins</v>
      </c>
      <c r="G163" s="15" t="s">
        <v>468</v>
      </c>
      <c r="H163" s="15" t="s">
        <v>182</v>
      </c>
      <c r="I163" s="30"/>
      <c r="J163" s="15" t="s">
        <v>2925</v>
      </c>
      <c r="K163" s="15" t="s">
        <v>2926</v>
      </c>
      <c r="L163" s="15" t="s">
        <v>2927</v>
      </c>
      <c r="M163" s="30"/>
      <c r="N163" s="15" t="s">
        <v>2928</v>
      </c>
      <c r="O163" s="30"/>
      <c r="P163" s="30"/>
      <c r="Q163" s="15" t="s">
        <v>2929</v>
      </c>
      <c r="R163" s="30"/>
      <c r="S163" s="30"/>
      <c r="T163" s="15" t="s">
        <v>2930</v>
      </c>
      <c r="U163" s="30"/>
      <c r="V163" s="30"/>
      <c r="W163" s="15" t="s">
        <v>790</v>
      </c>
      <c r="X163" s="30"/>
      <c r="Y163" s="30"/>
      <c r="Z163" s="15" t="s">
        <v>2931</v>
      </c>
      <c r="AA163" s="30"/>
      <c r="AB163" s="30"/>
      <c r="AC163" s="15" t="s">
        <v>2932</v>
      </c>
      <c r="AD163" s="30"/>
      <c r="AE163" s="30"/>
      <c r="AF163" s="15" t="s">
        <v>2933</v>
      </c>
      <c r="AG163" s="30"/>
      <c r="AH163" s="30"/>
      <c r="AI163" s="15" t="s">
        <v>2934</v>
      </c>
      <c r="AJ163" s="30"/>
      <c r="AK163" s="30"/>
      <c r="AL163" s="15" t="s">
        <v>2935</v>
      </c>
      <c r="AM163" s="30"/>
      <c r="AN163" s="30"/>
      <c r="AO163" s="15" t="s">
        <v>2936</v>
      </c>
      <c r="AP163" s="30"/>
      <c r="AQ163" s="30"/>
      <c r="AR163" s="15" t="s">
        <v>991</v>
      </c>
      <c r="AS163" s="30"/>
      <c r="AT163" s="30"/>
      <c r="AU163" s="15" t="s">
        <v>27</v>
      </c>
      <c r="AV163" s="30"/>
      <c r="AW163" s="30"/>
    </row>
    <row r="164" spans="1:49" s="33" customFormat="1" ht="216.75" x14ac:dyDescent="0.25">
      <c r="A164" s="15">
        <v>168</v>
      </c>
      <c r="B164" s="15">
        <v>339</v>
      </c>
      <c r="C164" s="32">
        <v>45246.627569444441</v>
      </c>
      <c r="D164" s="15" t="s">
        <v>646</v>
      </c>
      <c r="E164" s="15" t="s">
        <v>2937</v>
      </c>
      <c r="F164" s="15" t="str">
        <f t="shared" si="2"/>
        <v>Adriane Medeiros</v>
      </c>
      <c r="G164" s="15" t="s">
        <v>403</v>
      </c>
      <c r="H164" s="15" t="s">
        <v>182</v>
      </c>
      <c r="I164" s="15" t="s">
        <v>719</v>
      </c>
      <c r="J164" s="15" t="s">
        <v>2624</v>
      </c>
      <c r="K164" s="15" t="s">
        <v>2938</v>
      </c>
      <c r="L164" s="15" t="s">
        <v>2939</v>
      </c>
      <c r="M164" s="30"/>
      <c r="N164" s="15" t="s">
        <v>2940</v>
      </c>
      <c r="O164" s="30"/>
      <c r="P164" s="30"/>
      <c r="Q164" s="30"/>
      <c r="R164" s="30"/>
      <c r="S164" s="30"/>
      <c r="T164" s="15" t="s">
        <v>2941</v>
      </c>
      <c r="U164" s="30"/>
      <c r="V164" s="30"/>
      <c r="W164" s="30"/>
      <c r="X164" s="30"/>
      <c r="Y164" s="30"/>
      <c r="Z164" s="30"/>
      <c r="AA164" s="30"/>
      <c r="AB164" s="30"/>
      <c r="AC164" s="15" t="s">
        <v>2942</v>
      </c>
      <c r="AD164" s="30"/>
      <c r="AE164" s="30"/>
      <c r="AF164" s="15" t="s">
        <v>2943</v>
      </c>
      <c r="AG164" s="30"/>
      <c r="AH164" s="30"/>
      <c r="AI164" s="15" t="s">
        <v>2944</v>
      </c>
      <c r="AJ164" s="30"/>
      <c r="AK164" s="30"/>
      <c r="AL164" s="30"/>
      <c r="AM164" s="30"/>
      <c r="AN164" s="30"/>
      <c r="AO164" s="30"/>
      <c r="AP164" s="30"/>
      <c r="AQ164" s="30"/>
      <c r="AR164" s="30"/>
      <c r="AS164" s="30"/>
      <c r="AT164" s="30"/>
      <c r="AU164" s="30"/>
      <c r="AV164" s="30"/>
      <c r="AW164" s="30"/>
    </row>
    <row r="165" spans="1:49" s="33" customFormat="1" ht="409.5" x14ac:dyDescent="0.25">
      <c r="A165" s="15">
        <v>169</v>
      </c>
      <c r="B165" s="15">
        <v>340</v>
      </c>
      <c r="C165" s="32">
        <v>45246.628368055557</v>
      </c>
      <c r="D165" s="15" t="s">
        <v>646</v>
      </c>
      <c r="E165" s="15" t="s">
        <v>2945</v>
      </c>
      <c r="F165" s="15" t="str">
        <f t="shared" si="2"/>
        <v>Andre Gruber</v>
      </c>
      <c r="G165" s="15" t="s">
        <v>469</v>
      </c>
      <c r="H165" s="15" t="s">
        <v>182</v>
      </c>
      <c r="I165" s="30"/>
      <c r="J165" s="15" t="s">
        <v>2946</v>
      </c>
      <c r="K165" s="15" t="s">
        <v>2947</v>
      </c>
      <c r="L165" s="15" t="s">
        <v>2948</v>
      </c>
      <c r="M165" s="15" t="s">
        <v>2949</v>
      </c>
      <c r="N165" s="15" t="s">
        <v>2950</v>
      </c>
      <c r="O165" s="30"/>
      <c r="P165" s="15" t="s">
        <v>2951</v>
      </c>
      <c r="Q165" s="15" t="s">
        <v>99</v>
      </c>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15" t="s">
        <v>2952</v>
      </c>
      <c r="AO165" s="15" t="s">
        <v>2953</v>
      </c>
      <c r="AP165" s="30"/>
      <c r="AQ165" s="30"/>
      <c r="AR165" s="30"/>
      <c r="AS165" s="30"/>
      <c r="AT165" s="15" t="s">
        <v>2954</v>
      </c>
      <c r="AU165" s="30"/>
      <c r="AV165" s="15" t="s">
        <v>2955</v>
      </c>
      <c r="AW165" s="30"/>
    </row>
    <row r="166" spans="1:49" s="33" customFormat="1" ht="280.5" x14ac:dyDescent="0.25">
      <c r="A166" s="15">
        <v>167</v>
      </c>
      <c r="B166" s="15">
        <v>338</v>
      </c>
      <c r="C166" s="32">
        <v>45246.62096064815</v>
      </c>
      <c r="D166" s="15" t="s">
        <v>646</v>
      </c>
      <c r="E166" s="15" t="s">
        <v>2956</v>
      </c>
      <c r="F166" s="15" t="str">
        <f t="shared" si="2"/>
        <v>Luciana Rocha Narciso</v>
      </c>
      <c r="G166" s="15" t="s">
        <v>470</v>
      </c>
      <c r="H166" s="15" t="s">
        <v>182</v>
      </c>
      <c r="I166" s="15" t="s">
        <v>2367</v>
      </c>
      <c r="J166" s="15" t="s">
        <v>2957</v>
      </c>
      <c r="K166" s="15" t="s">
        <v>2958</v>
      </c>
      <c r="L166" s="15" t="s">
        <v>2959</v>
      </c>
      <c r="M166" s="15" t="s">
        <v>2960</v>
      </c>
      <c r="N166" s="15" t="s">
        <v>2961</v>
      </c>
      <c r="O166" s="30"/>
      <c r="P166" s="15" t="s">
        <v>2962</v>
      </c>
      <c r="Q166" s="15" t="s">
        <v>2963</v>
      </c>
      <c r="R166" s="30"/>
      <c r="S166" s="15" t="s">
        <v>2964</v>
      </c>
      <c r="T166" s="15" t="s">
        <v>2965</v>
      </c>
      <c r="U166" s="30"/>
      <c r="V166" s="15" t="s">
        <v>2962</v>
      </c>
      <c r="W166" s="15" t="s">
        <v>1716</v>
      </c>
      <c r="X166" s="30"/>
      <c r="Y166" s="15" t="s">
        <v>2966</v>
      </c>
      <c r="Z166" s="15" t="s">
        <v>2967</v>
      </c>
      <c r="AA166" s="30"/>
      <c r="AB166" s="30"/>
      <c r="AC166" s="15" t="s">
        <v>2968</v>
      </c>
      <c r="AD166" s="30"/>
      <c r="AE166" s="30"/>
      <c r="AF166" s="15" t="s">
        <v>2969</v>
      </c>
      <c r="AG166" s="30"/>
      <c r="AH166" s="30"/>
      <c r="AI166" s="15" t="s">
        <v>2970</v>
      </c>
      <c r="AJ166" s="30"/>
      <c r="AK166" s="30"/>
      <c r="AL166" s="15" t="s">
        <v>2971</v>
      </c>
      <c r="AM166" s="30"/>
      <c r="AN166" s="30"/>
      <c r="AO166" s="15" t="s">
        <v>2010</v>
      </c>
      <c r="AP166" s="30"/>
      <c r="AQ166" s="30"/>
      <c r="AR166" s="15" t="s">
        <v>2972</v>
      </c>
      <c r="AS166" s="30"/>
      <c r="AT166" s="30"/>
      <c r="AU166" s="15" t="s">
        <v>27</v>
      </c>
      <c r="AV166" s="30"/>
      <c r="AW166" s="15" t="s">
        <v>2973</v>
      </c>
    </row>
    <row r="167" spans="1:49" s="33" customFormat="1" ht="409.5" x14ac:dyDescent="0.25">
      <c r="A167" s="15">
        <v>170</v>
      </c>
      <c r="B167" s="15">
        <v>341</v>
      </c>
      <c r="C167" s="32">
        <v>45246.700891203705</v>
      </c>
      <c r="D167" s="15" t="s">
        <v>646</v>
      </c>
      <c r="E167" s="15" t="s">
        <v>2974</v>
      </c>
      <c r="F167" s="15" t="str">
        <f t="shared" si="2"/>
        <v>Danilo Sande Santos</v>
      </c>
      <c r="G167" s="15" t="s">
        <v>471</v>
      </c>
      <c r="H167" s="15" t="s">
        <v>213</v>
      </c>
      <c r="I167" s="15" t="s">
        <v>55</v>
      </c>
      <c r="J167" s="15" t="s">
        <v>939</v>
      </c>
      <c r="K167" s="15" t="s">
        <v>2975</v>
      </c>
      <c r="L167" s="15" t="s">
        <v>2976</v>
      </c>
      <c r="M167" s="15" t="s">
        <v>2977</v>
      </c>
      <c r="N167" s="15" t="s">
        <v>2978</v>
      </c>
      <c r="O167" s="30"/>
      <c r="P167" s="30"/>
      <c r="Q167" s="30"/>
      <c r="R167" s="30"/>
      <c r="S167" s="30"/>
      <c r="T167" s="15" t="s">
        <v>2979</v>
      </c>
      <c r="U167" s="30"/>
      <c r="V167" s="30"/>
      <c r="W167" s="30"/>
      <c r="X167" s="30"/>
      <c r="Y167" s="30"/>
      <c r="Z167" s="30"/>
      <c r="AA167" s="30"/>
      <c r="AB167" s="30"/>
      <c r="AC167" s="30"/>
      <c r="AD167" s="30"/>
      <c r="AE167" s="15" t="s">
        <v>2980</v>
      </c>
      <c r="AF167" s="15" t="s">
        <v>2221</v>
      </c>
      <c r="AG167" s="30"/>
      <c r="AH167" s="15" t="s">
        <v>2981</v>
      </c>
      <c r="AI167" s="15" t="s">
        <v>2982</v>
      </c>
      <c r="AJ167" s="30"/>
      <c r="AK167" s="30"/>
      <c r="AL167" s="15" t="s">
        <v>908</v>
      </c>
      <c r="AM167" s="30"/>
      <c r="AN167" s="30"/>
      <c r="AO167" s="30"/>
      <c r="AP167" s="30"/>
      <c r="AQ167" s="30"/>
      <c r="AR167" s="15" t="s">
        <v>52</v>
      </c>
      <c r="AS167" s="30"/>
      <c r="AT167" s="30"/>
      <c r="AU167" s="30"/>
      <c r="AV167" s="30"/>
      <c r="AW167" s="15" t="s">
        <v>2983</v>
      </c>
    </row>
    <row r="168" spans="1:49" s="33" customFormat="1" ht="178.5" x14ac:dyDescent="0.25">
      <c r="A168" s="15">
        <v>172</v>
      </c>
      <c r="B168" s="15">
        <v>343</v>
      </c>
      <c r="C168" s="32">
        <v>45246.750138888892</v>
      </c>
      <c r="D168" s="15" t="s">
        <v>646</v>
      </c>
      <c r="E168" s="15" t="s">
        <v>2984</v>
      </c>
      <c r="F168" s="15" t="str">
        <f t="shared" si="2"/>
        <v>Talitta Emanuela Silva</v>
      </c>
      <c r="G168" s="15" t="s">
        <v>473</v>
      </c>
      <c r="H168" s="15" t="s">
        <v>194</v>
      </c>
      <c r="I168" s="15" t="s">
        <v>648</v>
      </c>
      <c r="J168" s="15" t="s">
        <v>2985</v>
      </c>
      <c r="K168" s="15" t="s">
        <v>2986</v>
      </c>
      <c r="L168" s="15" t="s">
        <v>2987</v>
      </c>
      <c r="M168" s="30"/>
      <c r="N168" s="30"/>
      <c r="O168" s="30"/>
      <c r="P168" s="30"/>
      <c r="Q168" s="30"/>
      <c r="R168" s="30"/>
      <c r="S168" s="30"/>
      <c r="T168" s="30"/>
      <c r="U168" s="30"/>
      <c r="V168" s="30"/>
      <c r="W168" s="30"/>
      <c r="X168" s="30"/>
      <c r="Y168" s="30"/>
      <c r="Z168" s="30"/>
      <c r="AA168" s="30"/>
      <c r="AB168" s="30"/>
      <c r="AC168" s="30"/>
      <c r="AD168" s="30"/>
      <c r="AE168" s="30"/>
      <c r="AF168" s="30"/>
      <c r="AG168" s="30"/>
      <c r="AH168" s="15" t="s">
        <v>2988</v>
      </c>
      <c r="AI168" s="15" t="s">
        <v>2989</v>
      </c>
      <c r="AJ168" s="30"/>
      <c r="AK168" s="30"/>
      <c r="AL168" s="30"/>
      <c r="AM168" s="30"/>
      <c r="AN168" s="30"/>
      <c r="AO168" s="30"/>
      <c r="AP168" s="30"/>
      <c r="AQ168" s="30"/>
      <c r="AR168" s="30"/>
      <c r="AS168" s="30"/>
      <c r="AT168" s="30"/>
      <c r="AU168" s="30"/>
      <c r="AV168" s="30"/>
      <c r="AW168" s="30"/>
    </row>
    <row r="169" spans="1:49" s="33" customFormat="1" ht="293.25" x14ac:dyDescent="0.25">
      <c r="A169" s="15">
        <v>173</v>
      </c>
      <c r="B169" s="15">
        <v>344</v>
      </c>
      <c r="C169" s="32">
        <v>45246.793842592589</v>
      </c>
      <c r="D169" s="15" t="s">
        <v>646</v>
      </c>
      <c r="E169" s="15" t="s">
        <v>2990</v>
      </c>
      <c r="F169" s="15" t="str">
        <f t="shared" si="2"/>
        <v>Sofia Sardin</v>
      </c>
      <c r="G169" s="15" t="s">
        <v>474</v>
      </c>
      <c r="H169" s="15" t="s">
        <v>194</v>
      </c>
      <c r="I169" s="15" t="s">
        <v>2991</v>
      </c>
      <c r="J169" s="15" t="s">
        <v>2992</v>
      </c>
      <c r="K169" s="15" t="s">
        <v>2993</v>
      </c>
      <c r="L169" s="15" t="s">
        <v>2994</v>
      </c>
      <c r="M169" s="15" t="s">
        <v>2995</v>
      </c>
      <c r="N169" s="15" t="s">
        <v>2996</v>
      </c>
      <c r="O169" s="30"/>
      <c r="P169" s="30"/>
      <c r="Q169" s="15" t="s">
        <v>2997</v>
      </c>
      <c r="R169" s="30"/>
      <c r="S169" s="30"/>
      <c r="T169" s="15" t="s">
        <v>1768</v>
      </c>
      <c r="U169" s="30"/>
      <c r="V169" s="30"/>
      <c r="W169" s="15" t="s">
        <v>1371</v>
      </c>
      <c r="X169" s="30"/>
      <c r="Y169" s="30"/>
      <c r="Z169" s="15" t="s">
        <v>2998</v>
      </c>
      <c r="AA169" s="30"/>
      <c r="AB169" s="30"/>
      <c r="AC169" s="15" t="s">
        <v>2999</v>
      </c>
      <c r="AD169" s="30"/>
      <c r="AE169" s="30"/>
      <c r="AF169" s="15" t="s">
        <v>3000</v>
      </c>
      <c r="AG169" s="30"/>
      <c r="AH169" s="30"/>
      <c r="AI169" s="15" t="s">
        <v>3001</v>
      </c>
      <c r="AJ169" s="30"/>
      <c r="AK169" s="30"/>
      <c r="AL169" s="15" t="s">
        <v>3002</v>
      </c>
      <c r="AM169" s="30"/>
      <c r="AN169" s="30"/>
      <c r="AO169" s="15" t="s">
        <v>1992</v>
      </c>
      <c r="AP169" s="30"/>
      <c r="AQ169" s="30"/>
      <c r="AR169" s="15" t="s">
        <v>991</v>
      </c>
      <c r="AS169" s="30"/>
      <c r="AT169" s="30"/>
      <c r="AU169" s="15" t="s">
        <v>27</v>
      </c>
      <c r="AV169" s="30"/>
      <c r="AW169" s="30"/>
    </row>
    <row r="170" spans="1:49" s="33" customFormat="1" ht="331.5" x14ac:dyDescent="0.25">
      <c r="A170" s="15">
        <v>176</v>
      </c>
      <c r="B170" s="15">
        <v>347</v>
      </c>
      <c r="C170" s="32">
        <v>45246.822627314818</v>
      </c>
      <c r="D170" s="15" t="s">
        <v>646</v>
      </c>
      <c r="E170" s="15" t="s">
        <v>3003</v>
      </c>
      <c r="F170" s="15" t="str">
        <f t="shared" si="2"/>
        <v>Lucas Henrique Lima Verde</v>
      </c>
      <c r="G170" s="15" t="s">
        <v>475</v>
      </c>
      <c r="H170" s="15" t="s">
        <v>189</v>
      </c>
      <c r="I170" s="30"/>
      <c r="J170" s="15" t="s">
        <v>3004</v>
      </c>
      <c r="K170" s="15" t="s">
        <v>3005</v>
      </c>
      <c r="L170" s="15" t="s">
        <v>3006</v>
      </c>
      <c r="M170" s="15" t="s">
        <v>3007</v>
      </c>
      <c r="N170" s="15" t="s">
        <v>3008</v>
      </c>
      <c r="O170" s="15" t="s">
        <v>3009</v>
      </c>
      <c r="P170" s="15" t="s">
        <v>3010</v>
      </c>
      <c r="Q170" s="15" t="s">
        <v>3011</v>
      </c>
      <c r="R170" s="15" t="s">
        <v>3012</v>
      </c>
      <c r="S170" s="30"/>
      <c r="T170" s="15" t="s">
        <v>3013</v>
      </c>
      <c r="U170" s="30"/>
      <c r="V170" s="15" t="s">
        <v>3012</v>
      </c>
      <c r="W170" s="15" t="s">
        <v>1716</v>
      </c>
      <c r="X170" s="30"/>
      <c r="Y170" s="15" t="s">
        <v>3014</v>
      </c>
      <c r="Z170" s="15" t="s">
        <v>3015</v>
      </c>
      <c r="AA170" s="30"/>
      <c r="AB170" s="15" t="s">
        <v>3016</v>
      </c>
      <c r="AC170" s="15" t="s">
        <v>3017</v>
      </c>
      <c r="AD170" s="30"/>
      <c r="AE170" s="30"/>
      <c r="AF170" s="15" t="s">
        <v>3018</v>
      </c>
      <c r="AG170" s="30"/>
      <c r="AH170" s="30"/>
      <c r="AI170" s="15" t="s">
        <v>3019</v>
      </c>
      <c r="AJ170" s="30"/>
      <c r="AK170" s="30"/>
      <c r="AL170" s="15" t="s">
        <v>3020</v>
      </c>
      <c r="AM170" s="30"/>
      <c r="AN170" s="30"/>
      <c r="AO170" s="15" t="s">
        <v>1135</v>
      </c>
      <c r="AP170" s="30"/>
      <c r="AQ170" s="15" t="s">
        <v>3021</v>
      </c>
      <c r="AR170" s="15" t="s">
        <v>935</v>
      </c>
      <c r="AS170" s="30"/>
      <c r="AT170" s="30"/>
      <c r="AU170" s="15" t="s">
        <v>716</v>
      </c>
      <c r="AV170" s="30"/>
      <c r="AW170" s="15" t="s">
        <v>3022</v>
      </c>
    </row>
    <row r="171" spans="1:49" s="33" customFormat="1" ht="408" x14ac:dyDescent="0.25">
      <c r="A171" s="15">
        <v>175</v>
      </c>
      <c r="B171" s="15">
        <v>346</v>
      </c>
      <c r="C171" s="32">
        <v>45246.822418981479</v>
      </c>
      <c r="D171" s="15" t="s">
        <v>646</v>
      </c>
      <c r="E171" s="15" t="s">
        <v>3023</v>
      </c>
      <c r="F171" s="15" t="str">
        <f t="shared" si="2"/>
        <v>Thelma Elita Colanzi Lopes</v>
      </c>
      <c r="G171" s="15" t="s">
        <v>477</v>
      </c>
      <c r="H171" s="15" t="s">
        <v>194</v>
      </c>
      <c r="I171" s="30"/>
      <c r="J171" s="15" t="s">
        <v>1301</v>
      </c>
      <c r="K171" s="15" t="s">
        <v>3024</v>
      </c>
      <c r="L171" s="15" t="s">
        <v>3025</v>
      </c>
      <c r="M171" s="15" t="s">
        <v>3026</v>
      </c>
      <c r="N171" s="15" t="s">
        <v>1162</v>
      </c>
      <c r="O171" s="30"/>
      <c r="P171" s="30"/>
      <c r="Q171" s="15" t="s">
        <v>3027</v>
      </c>
      <c r="R171" s="30"/>
      <c r="S171" s="30"/>
      <c r="T171" s="15" t="s">
        <v>3028</v>
      </c>
      <c r="U171" s="30"/>
      <c r="V171" s="30"/>
      <c r="W171" s="15" t="s">
        <v>2271</v>
      </c>
      <c r="X171" s="30"/>
      <c r="Y171" s="30"/>
      <c r="Z171" s="15" t="s">
        <v>3029</v>
      </c>
      <c r="AA171" s="30"/>
      <c r="AB171" s="30"/>
      <c r="AC171" s="15" t="s">
        <v>3030</v>
      </c>
      <c r="AD171" s="30"/>
      <c r="AE171" s="30"/>
      <c r="AF171" s="15" t="s">
        <v>2297</v>
      </c>
      <c r="AG171" s="30"/>
      <c r="AH171" s="30"/>
      <c r="AI171" s="15" t="s">
        <v>3031</v>
      </c>
      <c r="AJ171" s="30"/>
      <c r="AK171" s="30"/>
      <c r="AL171" s="15" t="s">
        <v>3032</v>
      </c>
      <c r="AM171" s="30"/>
      <c r="AN171" s="30"/>
      <c r="AO171" s="15" t="s">
        <v>1619</v>
      </c>
      <c r="AP171" s="30"/>
      <c r="AQ171" s="30"/>
      <c r="AR171" s="15" t="s">
        <v>2972</v>
      </c>
      <c r="AS171" s="30"/>
      <c r="AT171" s="30"/>
      <c r="AU171" s="15" t="s">
        <v>1104</v>
      </c>
      <c r="AV171" s="30"/>
      <c r="AW171" s="30"/>
    </row>
    <row r="172" spans="1:49" s="33" customFormat="1" ht="255" x14ac:dyDescent="0.25">
      <c r="A172" s="15">
        <v>174</v>
      </c>
      <c r="B172" s="15">
        <v>345</v>
      </c>
      <c r="C172" s="32">
        <v>45246.81449074074</v>
      </c>
      <c r="D172" s="15" t="s">
        <v>646</v>
      </c>
      <c r="E172" s="15" t="s">
        <v>3033</v>
      </c>
      <c r="F172" s="15" t="str">
        <f t="shared" si="2"/>
        <v>Rodrigo</v>
      </c>
      <c r="G172" s="15" t="s">
        <v>418</v>
      </c>
      <c r="H172" s="15" t="s">
        <v>182</v>
      </c>
      <c r="I172" s="15" t="s">
        <v>2252</v>
      </c>
      <c r="J172" s="15" t="s">
        <v>3034</v>
      </c>
      <c r="K172" s="15" t="s">
        <v>3035</v>
      </c>
      <c r="L172" s="15" t="s">
        <v>3036</v>
      </c>
      <c r="M172" s="30"/>
      <c r="N172" s="15" t="s">
        <v>3037</v>
      </c>
      <c r="O172" s="30"/>
      <c r="P172" s="30"/>
      <c r="Q172" s="15" t="s">
        <v>3038</v>
      </c>
      <c r="R172" s="30"/>
      <c r="S172" s="30"/>
      <c r="T172" s="15" t="s">
        <v>3039</v>
      </c>
      <c r="U172" s="30"/>
      <c r="V172" s="30"/>
      <c r="W172" s="15" t="s">
        <v>971</v>
      </c>
      <c r="X172" s="30"/>
      <c r="Y172" s="15" t="s">
        <v>3040</v>
      </c>
      <c r="Z172" s="15" t="s">
        <v>3041</v>
      </c>
      <c r="AA172" s="30"/>
      <c r="AB172" s="30"/>
      <c r="AC172" s="15" t="s">
        <v>3042</v>
      </c>
      <c r="AD172" s="30"/>
      <c r="AE172" s="30"/>
      <c r="AF172" s="15" t="s">
        <v>3043</v>
      </c>
      <c r="AG172" s="30"/>
      <c r="AH172" s="30"/>
      <c r="AI172" s="15" t="s">
        <v>3044</v>
      </c>
      <c r="AJ172" s="30"/>
      <c r="AK172" s="30"/>
      <c r="AL172" s="15" t="s">
        <v>3045</v>
      </c>
      <c r="AM172" s="30"/>
      <c r="AN172" s="30"/>
      <c r="AO172" s="15" t="s">
        <v>1451</v>
      </c>
      <c r="AP172" s="30"/>
      <c r="AQ172" s="30"/>
      <c r="AR172" s="15" t="s">
        <v>2203</v>
      </c>
      <c r="AS172" s="30"/>
      <c r="AT172" s="15" t="s">
        <v>3046</v>
      </c>
      <c r="AU172" s="15" t="s">
        <v>1104</v>
      </c>
      <c r="AV172" s="30"/>
      <c r="AW172" s="30"/>
    </row>
    <row r="173" spans="1:49" s="33" customFormat="1" ht="165.75" x14ac:dyDescent="0.25">
      <c r="A173" s="15">
        <v>177</v>
      </c>
      <c r="B173" s="15">
        <v>348</v>
      </c>
      <c r="C173" s="32">
        <v>45246.837916666664</v>
      </c>
      <c r="D173" s="15" t="s">
        <v>646</v>
      </c>
      <c r="E173" s="15" t="s">
        <v>3047</v>
      </c>
      <c r="F173" s="15" t="str">
        <f t="shared" si="2"/>
        <v>Breno Ferraz De Oliveira</v>
      </c>
      <c r="G173" s="15" t="s">
        <v>324</v>
      </c>
      <c r="H173" s="15" t="s">
        <v>194</v>
      </c>
      <c r="I173" s="15" t="s">
        <v>719</v>
      </c>
      <c r="J173" s="15" t="s">
        <v>1301</v>
      </c>
      <c r="K173" s="15" t="s">
        <v>3048</v>
      </c>
      <c r="L173" s="15" t="s">
        <v>3049</v>
      </c>
      <c r="M173" s="15" t="s">
        <v>3050</v>
      </c>
      <c r="N173" s="15" t="s">
        <v>3051</v>
      </c>
      <c r="O173" s="30"/>
      <c r="P173" s="30"/>
      <c r="Q173" s="30"/>
      <c r="R173" s="30"/>
      <c r="S173" s="30"/>
      <c r="T173" s="15" t="s">
        <v>3052</v>
      </c>
      <c r="U173" s="30"/>
      <c r="V173" s="30"/>
      <c r="W173" s="30"/>
      <c r="X173" s="30"/>
      <c r="Y173" s="30"/>
      <c r="Z173" s="15" t="s">
        <v>3053</v>
      </c>
      <c r="AA173" s="30"/>
      <c r="AB173" s="30"/>
      <c r="AC173" s="30"/>
      <c r="AD173" s="30"/>
      <c r="AE173" s="30"/>
      <c r="AF173" s="30"/>
      <c r="AG173" s="30"/>
      <c r="AH173" s="30"/>
      <c r="AI173" s="30"/>
      <c r="AJ173" s="30"/>
      <c r="AK173" s="30"/>
      <c r="AL173" s="30"/>
      <c r="AM173" s="30"/>
      <c r="AN173" s="30"/>
      <c r="AO173" s="15" t="s">
        <v>2880</v>
      </c>
      <c r="AP173" s="30"/>
      <c r="AQ173" s="30"/>
      <c r="AR173" s="30"/>
      <c r="AS173" s="30"/>
      <c r="AT173" s="30"/>
      <c r="AU173" s="15" t="s">
        <v>1009</v>
      </c>
      <c r="AV173" s="30"/>
      <c r="AW173" s="30"/>
    </row>
    <row r="174" spans="1:49" s="33" customFormat="1" ht="318.75" x14ac:dyDescent="0.25">
      <c r="A174" s="15">
        <v>181</v>
      </c>
      <c r="B174" s="15">
        <v>352</v>
      </c>
      <c r="C174" s="32">
        <v>45246.882916666669</v>
      </c>
      <c r="D174" s="15" t="s">
        <v>646</v>
      </c>
      <c r="E174" s="15" t="s">
        <v>3054</v>
      </c>
      <c r="F174" s="15" t="str">
        <f t="shared" si="2"/>
        <v>Keila De Souza Silva</v>
      </c>
      <c r="G174" s="15" t="s">
        <v>455</v>
      </c>
      <c r="H174" s="15" t="s">
        <v>194</v>
      </c>
      <c r="I174" s="15" t="s">
        <v>648</v>
      </c>
      <c r="J174" s="15" t="s">
        <v>3055</v>
      </c>
      <c r="K174" s="15" t="s">
        <v>3056</v>
      </c>
      <c r="L174" s="15" t="s">
        <v>3057</v>
      </c>
      <c r="M174" s="15" t="s">
        <v>3058</v>
      </c>
      <c r="N174" s="15" t="s">
        <v>3059</v>
      </c>
      <c r="O174" s="30"/>
      <c r="P174" s="30"/>
      <c r="Q174" s="15" t="s">
        <v>3060</v>
      </c>
      <c r="R174" s="30"/>
      <c r="S174" s="30"/>
      <c r="T174" s="15" t="s">
        <v>2079</v>
      </c>
      <c r="U174" s="30"/>
      <c r="V174" s="30"/>
      <c r="W174" s="15" t="s">
        <v>708</v>
      </c>
      <c r="X174" s="30"/>
      <c r="Y174" s="30"/>
      <c r="Z174" s="15" t="s">
        <v>3061</v>
      </c>
      <c r="AA174" s="30"/>
      <c r="AB174" s="30"/>
      <c r="AC174" s="15" t="s">
        <v>3062</v>
      </c>
      <c r="AD174" s="30"/>
      <c r="AE174" s="30"/>
      <c r="AF174" s="15" t="s">
        <v>2543</v>
      </c>
      <c r="AG174" s="15" t="s">
        <v>3063</v>
      </c>
      <c r="AH174" s="15" t="s">
        <v>3064</v>
      </c>
      <c r="AI174" s="15" t="s">
        <v>3065</v>
      </c>
      <c r="AJ174" s="15" t="s">
        <v>3066</v>
      </c>
      <c r="AK174" s="15" t="s">
        <v>3067</v>
      </c>
      <c r="AL174" s="15" t="s">
        <v>1101</v>
      </c>
      <c r="AM174" s="30"/>
      <c r="AN174" s="30"/>
      <c r="AO174" s="15" t="s">
        <v>853</v>
      </c>
      <c r="AP174" s="30"/>
      <c r="AQ174" s="30"/>
      <c r="AR174" s="15" t="s">
        <v>715</v>
      </c>
      <c r="AS174" s="30"/>
      <c r="AT174" s="30"/>
      <c r="AU174" s="15" t="s">
        <v>408</v>
      </c>
      <c r="AV174" s="30"/>
      <c r="AW174" s="15" t="s">
        <v>3068</v>
      </c>
    </row>
    <row r="175" spans="1:49" s="33" customFormat="1" ht="318.75" x14ac:dyDescent="0.25">
      <c r="A175" s="15">
        <v>179</v>
      </c>
      <c r="B175" s="15">
        <v>350</v>
      </c>
      <c r="C175" s="32">
        <v>45246.875231481485</v>
      </c>
      <c r="D175" s="15" t="s">
        <v>646</v>
      </c>
      <c r="E175" s="15" t="s">
        <v>3069</v>
      </c>
      <c r="F175" s="15" t="str">
        <f t="shared" si="2"/>
        <v>Ivair Aparecido Dos Santos</v>
      </c>
      <c r="G175" s="15" t="s">
        <v>479</v>
      </c>
      <c r="H175" s="15" t="s">
        <v>194</v>
      </c>
      <c r="I175" s="15" t="s">
        <v>3070</v>
      </c>
      <c r="J175" s="15" t="s">
        <v>2334</v>
      </c>
      <c r="K175" s="15" t="s">
        <v>3071</v>
      </c>
      <c r="L175" s="15" t="s">
        <v>3072</v>
      </c>
      <c r="M175" s="15" t="s">
        <v>3073</v>
      </c>
      <c r="N175" s="15" t="s">
        <v>3074</v>
      </c>
      <c r="O175" s="15" t="s">
        <v>3075</v>
      </c>
      <c r="P175" s="15" t="s">
        <v>3076</v>
      </c>
      <c r="Q175" s="15" t="s">
        <v>3077</v>
      </c>
      <c r="R175" s="15" t="s">
        <v>3075</v>
      </c>
      <c r="S175" s="15" t="s">
        <v>3078</v>
      </c>
      <c r="T175" s="15" t="s">
        <v>3079</v>
      </c>
      <c r="U175" s="15" t="s">
        <v>3075</v>
      </c>
      <c r="V175" s="15" t="s">
        <v>3080</v>
      </c>
      <c r="W175" s="15" t="s">
        <v>2468</v>
      </c>
      <c r="X175" s="15" t="s">
        <v>3081</v>
      </c>
      <c r="Y175" s="15" t="s">
        <v>3082</v>
      </c>
      <c r="Z175" s="15" t="s">
        <v>3083</v>
      </c>
      <c r="AA175" s="15" t="s">
        <v>3084</v>
      </c>
      <c r="AB175" s="15" t="s">
        <v>3085</v>
      </c>
      <c r="AC175" s="15" t="s">
        <v>3086</v>
      </c>
      <c r="AD175" s="15" t="s">
        <v>3075</v>
      </c>
      <c r="AE175" s="15" t="s">
        <v>3087</v>
      </c>
      <c r="AF175" s="15" t="s">
        <v>1195</v>
      </c>
      <c r="AG175" s="15" t="s">
        <v>3081</v>
      </c>
      <c r="AH175" s="15" t="s">
        <v>3088</v>
      </c>
      <c r="AI175" s="15" t="s">
        <v>2460</v>
      </c>
      <c r="AJ175" s="15" t="s">
        <v>3075</v>
      </c>
      <c r="AK175" s="15" t="s">
        <v>3089</v>
      </c>
      <c r="AL175" s="15" t="s">
        <v>3090</v>
      </c>
      <c r="AM175" s="15" t="s">
        <v>3075</v>
      </c>
      <c r="AN175" s="15" t="s">
        <v>3091</v>
      </c>
      <c r="AO175" s="15" t="s">
        <v>2896</v>
      </c>
      <c r="AP175" s="15" t="s">
        <v>3075</v>
      </c>
      <c r="AQ175" s="15" t="s">
        <v>3092</v>
      </c>
      <c r="AR175" s="15" t="s">
        <v>935</v>
      </c>
      <c r="AS175" s="15" t="s">
        <v>3075</v>
      </c>
      <c r="AT175" s="15" t="s">
        <v>3093</v>
      </c>
      <c r="AU175" s="15" t="s">
        <v>716</v>
      </c>
      <c r="AV175" s="15" t="s">
        <v>3075</v>
      </c>
      <c r="AW175" s="15" t="s">
        <v>3094</v>
      </c>
    </row>
    <row r="176" spans="1:49" s="33" customFormat="1" ht="280.5" x14ac:dyDescent="0.25">
      <c r="A176" s="15">
        <v>180</v>
      </c>
      <c r="B176" s="15">
        <v>351</v>
      </c>
      <c r="C176" s="32">
        <v>45246.878483796296</v>
      </c>
      <c r="D176" s="15" t="s">
        <v>646</v>
      </c>
      <c r="E176" s="15" t="s">
        <v>3095</v>
      </c>
      <c r="F176" s="15" t="str">
        <f t="shared" si="2"/>
        <v>Eduardo Radovanovic</v>
      </c>
      <c r="G176" s="15" t="s">
        <v>455</v>
      </c>
      <c r="H176" s="15" t="s">
        <v>194</v>
      </c>
      <c r="I176" s="15" t="s">
        <v>1016</v>
      </c>
      <c r="J176" s="15" t="s">
        <v>1301</v>
      </c>
      <c r="K176" s="15" t="s">
        <v>3096</v>
      </c>
      <c r="L176" s="15" t="s">
        <v>3097</v>
      </c>
      <c r="M176" s="15" t="s">
        <v>3098</v>
      </c>
      <c r="N176" s="15" t="s">
        <v>3099</v>
      </c>
      <c r="O176" s="15" t="s">
        <v>3100</v>
      </c>
      <c r="P176" s="15" t="s">
        <v>3101</v>
      </c>
      <c r="Q176" s="15" t="s">
        <v>3102</v>
      </c>
      <c r="R176" s="30"/>
      <c r="S176" s="30"/>
      <c r="T176" s="15" t="s">
        <v>3103</v>
      </c>
      <c r="U176" s="30"/>
      <c r="V176" s="30"/>
      <c r="W176" s="15" t="s">
        <v>790</v>
      </c>
      <c r="X176" s="30"/>
      <c r="Y176" s="30"/>
      <c r="Z176" s="15" t="s">
        <v>3104</v>
      </c>
      <c r="AA176" s="30"/>
      <c r="AB176" s="30"/>
      <c r="AC176" s="15" t="s">
        <v>3105</v>
      </c>
      <c r="AD176" s="30"/>
      <c r="AE176" s="30"/>
      <c r="AF176" s="15" t="s">
        <v>3106</v>
      </c>
      <c r="AG176" s="30"/>
      <c r="AH176" s="30"/>
      <c r="AI176" s="15" t="s">
        <v>3107</v>
      </c>
      <c r="AJ176" s="30"/>
      <c r="AK176" s="30"/>
      <c r="AL176" s="15" t="s">
        <v>3108</v>
      </c>
      <c r="AM176" s="30"/>
      <c r="AN176" s="30"/>
      <c r="AO176" s="15" t="s">
        <v>3109</v>
      </c>
      <c r="AP176" s="30"/>
      <c r="AQ176" s="30"/>
      <c r="AR176" s="15" t="s">
        <v>762</v>
      </c>
      <c r="AS176" s="30"/>
      <c r="AT176" s="30"/>
      <c r="AU176" s="15" t="s">
        <v>1009</v>
      </c>
      <c r="AV176" s="30"/>
      <c r="AW176" s="15" t="s">
        <v>3110</v>
      </c>
    </row>
    <row r="177" spans="1:49" s="33" customFormat="1" ht="89.25" x14ac:dyDescent="0.25">
      <c r="A177" s="15">
        <v>178</v>
      </c>
      <c r="B177" s="15">
        <v>349</v>
      </c>
      <c r="C177" s="32">
        <v>45246.862870370373</v>
      </c>
      <c r="D177" s="15" t="s">
        <v>646</v>
      </c>
      <c r="E177" s="15" t="s">
        <v>3111</v>
      </c>
      <c r="F177" s="15" t="str">
        <f t="shared" si="2"/>
        <v>Giuliano Gomes De Assis Pimentel</v>
      </c>
      <c r="G177" s="15" t="s">
        <v>480</v>
      </c>
      <c r="H177" s="15" t="s">
        <v>194</v>
      </c>
      <c r="I177" s="30"/>
      <c r="J177" s="15" t="s">
        <v>3112</v>
      </c>
      <c r="K177" s="15" t="s">
        <v>3113</v>
      </c>
      <c r="L177" s="15" t="s">
        <v>3114</v>
      </c>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15" t="s">
        <v>3115</v>
      </c>
      <c r="AU177" s="15" t="s">
        <v>27</v>
      </c>
      <c r="AV177" s="15" t="s">
        <v>3116</v>
      </c>
      <c r="AW177" s="15" t="s">
        <v>3117</v>
      </c>
    </row>
    <row r="178" spans="1:49" s="33" customFormat="1" ht="280.5" x14ac:dyDescent="0.25">
      <c r="A178" s="15">
        <v>182</v>
      </c>
      <c r="B178" s="15">
        <v>353</v>
      </c>
      <c r="C178" s="32">
        <v>45246.919432870367</v>
      </c>
      <c r="D178" s="15" t="s">
        <v>646</v>
      </c>
      <c r="E178" s="15" t="s">
        <v>3118</v>
      </c>
      <c r="F178" s="15" t="str">
        <f t="shared" si="2"/>
        <v>Maria Aparecida Crissi Knuppel</v>
      </c>
      <c r="G178" s="15" t="s">
        <v>481</v>
      </c>
      <c r="H178" s="15" t="s">
        <v>201</v>
      </c>
      <c r="I178" s="15" t="s">
        <v>3119</v>
      </c>
      <c r="J178" s="15" t="s">
        <v>3120</v>
      </c>
      <c r="K178" s="15" t="s">
        <v>3121</v>
      </c>
      <c r="L178" s="15" t="s">
        <v>3122</v>
      </c>
      <c r="M178" s="30"/>
      <c r="N178" s="15" t="s">
        <v>3123</v>
      </c>
      <c r="O178" s="15" t="s">
        <v>3124</v>
      </c>
      <c r="P178" s="15" t="s">
        <v>3125</v>
      </c>
      <c r="Q178" s="15" t="s">
        <v>3126</v>
      </c>
      <c r="R178" s="30"/>
      <c r="S178" s="15" t="s">
        <v>3127</v>
      </c>
      <c r="T178" s="15" t="s">
        <v>2733</v>
      </c>
      <c r="U178" s="30"/>
      <c r="V178" s="15" t="s">
        <v>3128</v>
      </c>
      <c r="W178" s="15" t="s">
        <v>708</v>
      </c>
      <c r="X178" s="30"/>
      <c r="Y178" s="15" t="s">
        <v>3129</v>
      </c>
      <c r="Z178" s="15" t="s">
        <v>3130</v>
      </c>
      <c r="AA178" s="30"/>
      <c r="AB178" s="30"/>
      <c r="AC178" s="30"/>
      <c r="AD178" s="30"/>
      <c r="AE178" s="15" t="s">
        <v>3131</v>
      </c>
      <c r="AF178" s="15" t="s">
        <v>2485</v>
      </c>
      <c r="AG178" s="30"/>
      <c r="AH178" s="15" t="s">
        <v>3132</v>
      </c>
      <c r="AI178" s="15" t="s">
        <v>3133</v>
      </c>
      <c r="AJ178" s="30"/>
      <c r="AK178" s="30"/>
      <c r="AL178" s="15" t="s">
        <v>3134</v>
      </c>
      <c r="AM178" s="30"/>
      <c r="AN178" s="30"/>
      <c r="AO178" s="15" t="s">
        <v>3135</v>
      </c>
      <c r="AP178" s="15" t="s">
        <v>3136</v>
      </c>
      <c r="AQ178" s="30"/>
      <c r="AR178" s="30"/>
      <c r="AS178" s="30"/>
      <c r="AT178" s="30"/>
      <c r="AU178" s="15" t="s">
        <v>716</v>
      </c>
      <c r="AV178" s="15" t="s">
        <v>3137</v>
      </c>
      <c r="AW178" s="15" t="s">
        <v>3138</v>
      </c>
    </row>
    <row r="179" spans="1:49" s="33" customFormat="1" ht="331.5" x14ac:dyDescent="0.25">
      <c r="A179" s="15">
        <v>183</v>
      </c>
      <c r="B179" s="15">
        <v>354</v>
      </c>
      <c r="C179" s="32">
        <v>45247.329432870371</v>
      </c>
      <c r="D179" s="15" t="s">
        <v>646</v>
      </c>
      <c r="E179" s="15" t="s">
        <v>3139</v>
      </c>
      <c r="F179" s="15" t="str">
        <f t="shared" si="2"/>
        <v>Ferenc Istvan Bánkuti</v>
      </c>
      <c r="G179" s="15" t="s">
        <v>482</v>
      </c>
      <c r="H179" s="15" t="s">
        <v>194</v>
      </c>
      <c r="I179" s="15" t="s">
        <v>648</v>
      </c>
      <c r="J179" s="15" t="s">
        <v>1301</v>
      </c>
      <c r="K179" s="15" t="s">
        <v>3140</v>
      </c>
      <c r="L179" s="15" t="s">
        <v>3141</v>
      </c>
      <c r="M179" s="15" t="s">
        <v>3142</v>
      </c>
      <c r="N179" s="15" t="s">
        <v>3143</v>
      </c>
      <c r="O179" s="30"/>
      <c r="P179" s="15" t="s">
        <v>3144</v>
      </c>
      <c r="Q179" s="15" t="s">
        <v>3145</v>
      </c>
      <c r="R179" s="30"/>
      <c r="S179" s="15" t="s">
        <v>3146</v>
      </c>
      <c r="T179" s="15" t="s">
        <v>3147</v>
      </c>
      <c r="U179" s="30"/>
      <c r="V179" s="15" t="s">
        <v>3148</v>
      </c>
      <c r="W179" s="15" t="s">
        <v>790</v>
      </c>
      <c r="X179" s="30"/>
      <c r="Y179" s="15" t="s">
        <v>3149</v>
      </c>
      <c r="Z179" s="15" t="s">
        <v>3150</v>
      </c>
      <c r="AA179" s="30"/>
      <c r="AB179" s="15" t="s">
        <v>3151</v>
      </c>
      <c r="AC179" s="15" t="s">
        <v>3152</v>
      </c>
      <c r="AD179" s="30"/>
      <c r="AE179" s="15" t="s">
        <v>3153</v>
      </c>
      <c r="AF179" s="15" t="s">
        <v>2485</v>
      </c>
      <c r="AG179" s="30"/>
      <c r="AH179" s="15" t="s">
        <v>3154</v>
      </c>
      <c r="AI179" s="15" t="s">
        <v>1028</v>
      </c>
      <c r="AJ179" s="30"/>
      <c r="AK179" s="15" t="s">
        <v>3155</v>
      </c>
      <c r="AL179" s="15" t="s">
        <v>2500</v>
      </c>
      <c r="AM179" s="30"/>
      <c r="AN179" s="30"/>
      <c r="AO179" s="15" t="s">
        <v>3156</v>
      </c>
      <c r="AP179" s="30"/>
      <c r="AQ179" s="30"/>
      <c r="AR179" s="15" t="s">
        <v>1556</v>
      </c>
      <c r="AS179" s="30"/>
      <c r="AT179" s="30"/>
      <c r="AU179" s="15" t="s">
        <v>716</v>
      </c>
      <c r="AV179" s="30"/>
      <c r="AW179" s="15" t="s">
        <v>3157</v>
      </c>
    </row>
    <row r="180" spans="1:49" s="33" customFormat="1" ht="409.5" x14ac:dyDescent="0.25">
      <c r="A180" s="15">
        <v>189</v>
      </c>
      <c r="B180" s="15">
        <v>360</v>
      </c>
      <c r="C180" s="32">
        <v>45247.407094907408</v>
      </c>
      <c r="D180" s="15" t="s">
        <v>646</v>
      </c>
      <c r="E180" s="15" t="s">
        <v>3158</v>
      </c>
      <c r="F180" s="15" t="str">
        <f t="shared" si="2"/>
        <v>Roberto Pereira</v>
      </c>
      <c r="G180" s="15" t="s">
        <v>484</v>
      </c>
      <c r="H180" s="15" t="s">
        <v>182</v>
      </c>
      <c r="I180" s="15" t="s">
        <v>690</v>
      </c>
      <c r="J180" s="15" t="s">
        <v>1301</v>
      </c>
      <c r="K180" s="15" t="s">
        <v>3159</v>
      </c>
      <c r="L180" s="15" t="s">
        <v>3160</v>
      </c>
      <c r="M180" s="15" t="s">
        <v>3161</v>
      </c>
      <c r="N180" s="15" t="s">
        <v>3162</v>
      </c>
      <c r="O180" s="15" t="s">
        <v>3163</v>
      </c>
      <c r="P180" s="30"/>
      <c r="Q180" s="15" t="s">
        <v>3164</v>
      </c>
      <c r="R180" s="15" t="s">
        <v>3165</v>
      </c>
      <c r="S180" s="15" t="s">
        <v>3166</v>
      </c>
      <c r="T180" s="15" t="s">
        <v>2733</v>
      </c>
      <c r="U180" s="30"/>
      <c r="V180" s="15" t="s">
        <v>3167</v>
      </c>
      <c r="W180" s="15" t="s">
        <v>1696</v>
      </c>
      <c r="X180" s="15" t="s">
        <v>3168</v>
      </c>
      <c r="Y180" s="30"/>
      <c r="Z180" s="15" t="s">
        <v>3169</v>
      </c>
      <c r="AA180" s="30"/>
      <c r="AB180" s="15" t="s">
        <v>3170</v>
      </c>
      <c r="AC180" s="15" t="s">
        <v>3171</v>
      </c>
      <c r="AD180" s="30"/>
      <c r="AE180" s="30"/>
      <c r="AF180" s="15" t="s">
        <v>3172</v>
      </c>
      <c r="AG180" s="30"/>
      <c r="AH180" s="30"/>
      <c r="AI180" s="15" t="s">
        <v>3173</v>
      </c>
      <c r="AJ180" s="15" t="s">
        <v>3174</v>
      </c>
      <c r="AK180" s="15" t="s">
        <v>3175</v>
      </c>
      <c r="AL180" s="15" t="s">
        <v>86</v>
      </c>
      <c r="AM180" s="15" t="s">
        <v>3176</v>
      </c>
      <c r="AN180" s="15" t="s">
        <v>3177</v>
      </c>
      <c r="AO180" s="15" t="s">
        <v>3178</v>
      </c>
      <c r="AP180" s="15" t="s">
        <v>3179</v>
      </c>
      <c r="AQ180" s="30"/>
      <c r="AR180" s="15" t="s">
        <v>1866</v>
      </c>
      <c r="AS180" s="15" t="s">
        <v>3180</v>
      </c>
      <c r="AT180" s="30"/>
      <c r="AU180" s="30"/>
      <c r="AV180" s="15" t="s">
        <v>3181</v>
      </c>
      <c r="AW180" s="15" t="s">
        <v>3182</v>
      </c>
    </row>
    <row r="181" spans="1:49" s="33" customFormat="1" ht="280.5" x14ac:dyDescent="0.25">
      <c r="A181" s="15">
        <v>213</v>
      </c>
      <c r="B181" s="15">
        <v>384</v>
      </c>
      <c r="C181" s="32">
        <v>45247.70820601852</v>
      </c>
      <c r="D181" s="15" t="s">
        <v>646</v>
      </c>
      <c r="E181" s="15" t="s">
        <v>3183</v>
      </c>
      <c r="F181" s="15" t="str">
        <f t="shared" si="2"/>
        <v>Micheli Da Rocha Maciel</v>
      </c>
      <c r="G181" s="15" t="s">
        <v>485</v>
      </c>
      <c r="H181" s="15" t="s">
        <v>194</v>
      </c>
      <c r="I181" s="15" t="s">
        <v>1085</v>
      </c>
      <c r="J181" s="15" t="s">
        <v>3184</v>
      </c>
      <c r="K181" s="15" t="s">
        <v>3185</v>
      </c>
      <c r="L181" s="15" t="s">
        <v>3186</v>
      </c>
      <c r="M181" s="30"/>
      <c r="N181" s="15" t="s">
        <v>3187</v>
      </c>
      <c r="O181" s="30"/>
      <c r="P181" s="30"/>
      <c r="Q181" s="15" t="s">
        <v>3188</v>
      </c>
      <c r="R181" s="30"/>
      <c r="S181" s="30"/>
      <c r="T181" s="15" t="s">
        <v>3189</v>
      </c>
      <c r="U181" s="30"/>
      <c r="V181" s="30"/>
      <c r="W181" s="15" t="s">
        <v>750</v>
      </c>
      <c r="X181" s="30"/>
      <c r="Y181" s="30"/>
      <c r="Z181" s="15" t="s">
        <v>3190</v>
      </c>
      <c r="AA181" s="30"/>
      <c r="AB181" s="30"/>
      <c r="AC181" s="15" t="s">
        <v>3191</v>
      </c>
      <c r="AD181" s="30"/>
      <c r="AE181" s="30"/>
      <c r="AF181" s="15" t="s">
        <v>94</v>
      </c>
      <c r="AG181" s="30"/>
      <c r="AH181" s="30"/>
      <c r="AI181" s="15" t="s">
        <v>3192</v>
      </c>
      <c r="AJ181" s="30"/>
      <c r="AK181" s="30"/>
      <c r="AL181" s="15" t="s">
        <v>713</v>
      </c>
      <c r="AM181" s="30"/>
      <c r="AN181" s="30"/>
      <c r="AO181" s="15" t="s">
        <v>2332</v>
      </c>
      <c r="AP181" s="30"/>
      <c r="AQ181" s="30"/>
      <c r="AR181" s="15" t="s">
        <v>77</v>
      </c>
      <c r="AS181" s="30"/>
      <c r="AT181" s="30"/>
      <c r="AU181" s="15" t="s">
        <v>716</v>
      </c>
      <c r="AV181" s="30"/>
      <c r="AW181" s="30"/>
    </row>
    <row r="182" spans="1:49" s="33" customFormat="1" ht="293.25" x14ac:dyDescent="0.25">
      <c r="A182" s="15">
        <v>185</v>
      </c>
      <c r="B182" s="15">
        <v>356</v>
      </c>
      <c r="C182" s="32">
        <v>45247.389409722222</v>
      </c>
      <c r="D182" s="15" t="s">
        <v>646</v>
      </c>
      <c r="E182" s="15" t="s">
        <v>3193</v>
      </c>
      <c r="F182" s="15" t="str">
        <f t="shared" si="2"/>
        <v>Eloisa Paula De Oliveira</v>
      </c>
      <c r="G182" s="15" t="s">
        <v>487</v>
      </c>
      <c r="H182" s="15" t="s">
        <v>214</v>
      </c>
      <c r="I182" s="15" t="s">
        <v>719</v>
      </c>
      <c r="J182" s="15" t="s">
        <v>996</v>
      </c>
      <c r="K182" s="15" t="s">
        <v>3194</v>
      </c>
      <c r="L182" s="15" t="s">
        <v>3195</v>
      </c>
      <c r="M182" s="30"/>
      <c r="N182" s="15" t="s">
        <v>3196</v>
      </c>
      <c r="O182" s="30"/>
      <c r="P182" s="30"/>
      <c r="Q182" s="30"/>
      <c r="R182" s="30"/>
      <c r="S182" s="30"/>
      <c r="T182" s="30"/>
      <c r="U182" s="30"/>
      <c r="V182" s="30"/>
      <c r="W182" s="30"/>
      <c r="X182" s="30"/>
      <c r="Y182" s="30"/>
      <c r="Z182" s="30"/>
      <c r="AA182" s="30"/>
      <c r="AB182" s="30"/>
      <c r="AC182" s="15" t="s">
        <v>3197</v>
      </c>
      <c r="AD182" s="30"/>
      <c r="AE182" s="15" t="s">
        <v>3198</v>
      </c>
      <c r="AF182" s="15" t="s">
        <v>3199</v>
      </c>
      <c r="AG182" s="30"/>
      <c r="AH182" s="30"/>
      <c r="AI182" s="30"/>
      <c r="AJ182" s="30"/>
      <c r="AK182" s="30"/>
      <c r="AL182" s="30"/>
      <c r="AM182" s="30"/>
      <c r="AN182" s="30"/>
      <c r="AO182" s="30"/>
      <c r="AP182" s="30"/>
      <c r="AQ182" s="30"/>
      <c r="AR182" s="15" t="s">
        <v>955</v>
      </c>
      <c r="AS182" s="30"/>
      <c r="AT182" s="30"/>
      <c r="AU182" s="15" t="s">
        <v>1137</v>
      </c>
      <c r="AV182" s="30"/>
      <c r="AW182" s="15" t="s">
        <v>3200</v>
      </c>
    </row>
    <row r="183" spans="1:49" s="33" customFormat="1" ht="409.5" x14ac:dyDescent="0.25">
      <c r="A183" s="15">
        <v>187</v>
      </c>
      <c r="B183" s="15">
        <v>358</v>
      </c>
      <c r="C183" s="32">
        <v>45247.398356481484</v>
      </c>
      <c r="D183" s="15" t="s">
        <v>646</v>
      </c>
      <c r="E183" s="15" t="s">
        <v>3201</v>
      </c>
      <c r="F183" s="15" t="str">
        <f t="shared" si="2"/>
        <v>Sandro Rogerio Lautenschlager</v>
      </c>
      <c r="G183" s="15" t="s">
        <v>324</v>
      </c>
      <c r="H183" s="15" t="s">
        <v>194</v>
      </c>
      <c r="I183" s="30"/>
      <c r="J183" s="15" t="s">
        <v>2869</v>
      </c>
      <c r="K183" s="15" t="s">
        <v>3202</v>
      </c>
      <c r="L183" s="15" t="s">
        <v>3203</v>
      </c>
      <c r="M183" s="15" t="s">
        <v>3204</v>
      </c>
      <c r="N183" s="15" t="s">
        <v>1021</v>
      </c>
      <c r="O183" s="30"/>
      <c r="P183" s="30"/>
      <c r="Q183" s="15" t="s">
        <v>3205</v>
      </c>
      <c r="R183" s="30"/>
      <c r="S183" s="30"/>
      <c r="T183" s="15" t="s">
        <v>3206</v>
      </c>
      <c r="U183" s="30"/>
      <c r="V183" s="30"/>
      <c r="W183" s="15" t="s">
        <v>3207</v>
      </c>
      <c r="X183" s="30"/>
      <c r="Y183" s="30"/>
      <c r="Z183" s="15" t="s">
        <v>3208</v>
      </c>
      <c r="AA183" s="30"/>
      <c r="AB183" s="30"/>
      <c r="AC183" s="15" t="s">
        <v>3209</v>
      </c>
      <c r="AD183" s="30"/>
      <c r="AE183" s="30"/>
      <c r="AF183" s="15" t="s">
        <v>3210</v>
      </c>
      <c r="AG183" s="30"/>
      <c r="AH183" s="30"/>
      <c r="AI183" s="15" t="s">
        <v>3211</v>
      </c>
      <c r="AJ183" s="30"/>
      <c r="AK183" s="30"/>
      <c r="AL183" s="15" t="s">
        <v>3212</v>
      </c>
      <c r="AM183" s="30"/>
      <c r="AN183" s="30"/>
      <c r="AO183" s="15" t="s">
        <v>3213</v>
      </c>
      <c r="AP183" s="30"/>
      <c r="AQ183" s="30"/>
      <c r="AR183" s="15" t="s">
        <v>1454</v>
      </c>
      <c r="AS183" s="30"/>
      <c r="AT183" s="30"/>
      <c r="AU183" s="15" t="s">
        <v>27</v>
      </c>
      <c r="AV183" s="30"/>
      <c r="AW183" s="30"/>
    </row>
    <row r="184" spans="1:49" s="33" customFormat="1" ht="306" x14ac:dyDescent="0.25">
      <c r="A184" s="15">
        <v>188</v>
      </c>
      <c r="B184" s="15">
        <v>359</v>
      </c>
      <c r="C184" s="32">
        <v>45247.405428240738</v>
      </c>
      <c r="D184" s="15" t="s">
        <v>646</v>
      </c>
      <c r="E184" s="15" t="s">
        <v>3214</v>
      </c>
      <c r="F184" s="15" t="str">
        <f t="shared" si="2"/>
        <v>Guaracy Silva</v>
      </c>
      <c r="G184" s="15" t="s">
        <v>488</v>
      </c>
      <c r="H184" s="15" t="s">
        <v>194</v>
      </c>
      <c r="I184" s="15" t="s">
        <v>285</v>
      </c>
      <c r="J184" s="15" t="s">
        <v>3215</v>
      </c>
      <c r="K184" s="15" t="s">
        <v>3216</v>
      </c>
      <c r="L184" s="15" t="s">
        <v>3217</v>
      </c>
      <c r="M184" s="15" t="s">
        <v>3218</v>
      </c>
      <c r="N184" s="15" t="s">
        <v>3219</v>
      </c>
      <c r="O184" s="30"/>
      <c r="P184" s="15" t="s">
        <v>3220</v>
      </c>
      <c r="Q184" s="15" t="s">
        <v>3221</v>
      </c>
      <c r="R184" s="30"/>
      <c r="S184" s="15" t="s">
        <v>3222</v>
      </c>
      <c r="T184" s="15" t="s">
        <v>1312</v>
      </c>
      <c r="U184" s="30"/>
      <c r="V184" s="30"/>
      <c r="W184" s="15" t="s">
        <v>3223</v>
      </c>
      <c r="X184" s="30"/>
      <c r="Y184" s="30"/>
      <c r="Z184" s="15" t="s">
        <v>3224</v>
      </c>
      <c r="AA184" s="30"/>
      <c r="AB184" s="30"/>
      <c r="AC184" s="15" t="s">
        <v>3225</v>
      </c>
      <c r="AD184" s="30"/>
      <c r="AE184" s="30"/>
      <c r="AF184" s="15" t="s">
        <v>3226</v>
      </c>
      <c r="AG184" s="30"/>
      <c r="AH184" s="30"/>
      <c r="AI184" s="15" t="s">
        <v>3227</v>
      </c>
      <c r="AJ184" s="30"/>
      <c r="AK184" s="30"/>
      <c r="AL184" s="15" t="s">
        <v>1197</v>
      </c>
      <c r="AM184" s="30"/>
      <c r="AN184" s="30"/>
      <c r="AO184" s="15" t="s">
        <v>3228</v>
      </c>
      <c r="AP184" s="30"/>
      <c r="AQ184" s="30"/>
      <c r="AR184" s="15" t="s">
        <v>1851</v>
      </c>
      <c r="AS184" s="30"/>
      <c r="AT184" s="30"/>
      <c r="AU184" s="15" t="s">
        <v>1104</v>
      </c>
      <c r="AV184" s="30"/>
      <c r="AW184" s="15" t="s">
        <v>3229</v>
      </c>
    </row>
    <row r="185" spans="1:49" s="33" customFormat="1" ht="25.5" x14ac:dyDescent="0.25">
      <c r="A185" s="15">
        <v>186</v>
      </c>
      <c r="B185" s="15">
        <v>357</v>
      </c>
      <c r="C185" s="32">
        <v>45247.392743055556</v>
      </c>
      <c r="D185" s="15" t="s">
        <v>646</v>
      </c>
      <c r="E185" s="15" t="s">
        <v>3230</v>
      </c>
      <c r="F185" s="15" t="str">
        <f t="shared" si="2"/>
        <v>José Carlos Beckheuser</v>
      </c>
      <c r="G185" s="15" t="s">
        <v>489</v>
      </c>
      <c r="H185" s="15" t="s">
        <v>194</v>
      </c>
      <c r="I185" s="15" t="s">
        <v>3231</v>
      </c>
      <c r="J185" s="15" t="s">
        <v>766</v>
      </c>
      <c r="K185" s="15" t="s">
        <v>3232</v>
      </c>
      <c r="L185" s="15" t="s">
        <v>3233</v>
      </c>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15" t="s">
        <v>3234</v>
      </c>
    </row>
    <row r="186" spans="1:49" s="33" customFormat="1" ht="216.75" x14ac:dyDescent="0.25">
      <c r="A186" s="15">
        <v>190</v>
      </c>
      <c r="B186" s="15">
        <v>361</v>
      </c>
      <c r="C186" s="32">
        <v>45247.435555555552</v>
      </c>
      <c r="D186" s="15" t="s">
        <v>646</v>
      </c>
      <c r="E186" s="15" t="s">
        <v>3235</v>
      </c>
      <c r="F186" s="15" t="str">
        <f t="shared" si="2"/>
        <v>Ricardo Carvalho Leme</v>
      </c>
      <c r="G186" s="15" t="s">
        <v>490</v>
      </c>
      <c r="H186" s="15" t="s">
        <v>211</v>
      </c>
      <c r="I186" s="15" t="s">
        <v>648</v>
      </c>
      <c r="J186" s="15" t="s">
        <v>859</v>
      </c>
      <c r="K186" s="15" t="s">
        <v>3236</v>
      </c>
      <c r="L186" s="15" t="s">
        <v>3237</v>
      </c>
      <c r="M186" s="30"/>
      <c r="N186" s="30"/>
      <c r="O186" s="30"/>
      <c r="P186" s="15" t="s">
        <v>3238</v>
      </c>
      <c r="Q186" s="15" t="s">
        <v>3239</v>
      </c>
      <c r="R186" s="30"/>
      <c r="S186" s="15" t="s">
        <v>3240</v>
      </c>
      <c r="T186" s="15" t="s">
        <v>3241</v>
      </c>
      <c r="U186" s="30"/>
      <c r="V186" s="30"/>
      <c r="W186" s="15" t="s">
        <v>846</v>
      </c>
      <c r="X186" s="30"/>
      <c r="Y186" s="30"/>
      <c r="Z186" s="15" t="s">
        <v>3242</v>
      </c>
      <c r="AA186" s="30"/>
      <c r="AB186" s="30"/>
      <c r="AC186" s="15" t="s">
        <v>3243</v>
      </c>
      <c r="AD186" s="30"/>
      <c r="AE186" s="30"/>
      <c r="AF186" s="15" t="s">
        <v>3244</v>
      </c>
      <c r="AG186" s="30"/>
      <c r="AH186" s="30"/>
      <c r="AI186" s="15" t="s">
        <v>3245</v>
      </c>
      <c r="AJ186" s="30"/>
      <c r="AK186" s="30"/>
      <c r="AL186" s="15" t="s">
        <v>2837</v>
      </c>
      <c r="AM186" s="30"/>
      <c r="AN186" s="30"/>
      <c r="AO186" s="15" t="s">
        <v>3246</v>
      </c>
      <c r="AP186" s="30"/>
      <c r="AQ186" s="30"/>
      <c r="AR186" s="15" t="s">
        <v>835</v>
      </c>
      <c r="AS186" s="30"/>
      <c r="AT186" s="30"/>
      <c r="AU186" s="15" t="s">
        <v>716</v>
      </c>
      <c r="AV186" s="30"/>
      <c r="AW186" s="30"/>
    </row>
    <row r="187" spans="1:49" s="33" customFormat="1" ht="331.5" x14ac:dyDescent="0.25">
      <c r="A187" s="15">
        <v>192</v>
      </c>
      <c r="B187" s="15">
        <v>363</v>
      </c>
      <c r="C187" s="32">
        <v>45247.478217592594</v>
      </c>
      <c r="D187" s="15" t="s">
        <v>646</v>
      </c>
      <c r="E187" s="15" t="s">
        <v>3247</v>
      </c>
      <c r="F187" s="15" t="str">
        <f t="shared" si="2"/>
        <v>João Williann Madeira Solim</v>
      </c>
      <c r="G187" s="15" t="s">
        <v>492</v>
      </c>
      <c r="H187" s="15" t="s">
        <v>194</v>
      </c>
      <c r="I187" s="15" t="s">
        <v>1527</v>
      </c>
      <c r="J187" s="15" t="s">
        <v>939</v>
      </c>
      <c r="K187" s="15" t="s">
        <v>3248</v>
      </c>
      <c r="L187" s="15" t="s">
        <v>3249</v>
      </c>
      <c r="M187" s="30"/>
      <c r="N187" s="15" t="s">
        <v>3250</v>
      </c>
      <c r="O187" s="30"/>
      <c r="P187" s="30"/>
      <c r="Q187" s="15" t="s">
        <v>3251</v>
      </c>
      <c r="R187" s="30"/>
      <c r="S187" s="30"/>
      <c r="T187" s="15" t="s">
        <v>3252</v>
      </c>
      <c r="U187" s="30"/>
      <c r="V187" s="30"/>
      <c r="W187" s="15" t="s">
        <v>790</v>
      </c>
      <c r="X187" s="30"/>
      <c r="Y187" s="30"/>
      <c r="Z187" s="15" t="s">
        <v>3253</v>
      </c>
      <c r="AA187" s="30"/>
      <c r="AB187" s="30"/>
      <c r="AC187" s="15" t="s">
        <v>3254</v>
      </c>
      <c r="AD187" s="30"/>
      <c r="AE187" s="30"/>
      <c r="AF187" s="15" t="s">
        <v>1945</v>
      </c>
      <c r="AG187" s="30"/>
      <c r="AH187" s="30"/>
      <c r="AI187" s="15" t="s">
        <v>3255</v>
      </c>
      <c r="AJ187" s="30"/>
      <c r="AK187" s="30"/>
      <c r="AL187" s="15" t="s">
        <v>2971</v>
      </c>
      <c r="AM187" s="30"/>
      <c r="AN187" s="30"/>
      <c r="AO187" s="15" t="s">
        <v>1574</v>
      </c>
      <c r="AP187" s="30"/>
      <c r="AQ187" s="30"/>
      <c r="AR187" s="15" t="s">
        <v>935</v>
      </c>
      <c r="AS187" s="30"/>
      <c r="AT187" s="30"/>
      <c r="AU187" s="15" t="s">
        <v>716</v>
      </c>
      <c r="AV187" s="30"/>
      <c r="AW187" s="30"/>
    </row>
    <row r="188" spans="1:49" s="33" customFormat="1" ht="204" x14ac:dyDescent="0.25">
      <c r="A188" s="15">
        <v>191</v>
      </c>
      <c r="B188" s="15">
        <v>362</v>
      </c>
      <c r="C188" s="32">
        <v>45247.465833333335</v>
      </c>
      <c r="D188" s="15" t="s">
        <v>646</v>
      </c>
      <c r="E188" s="15" t="s">
        <v>3256</v>
      </c>
      <c r="F188" s="15" t="str">
        <f t="shared" si="2"/>
        <v>Adolfo Gustavo Serra Seca Neto</v>
      </c>
      <c r="G188" s="15" t="s">
        <v>424</v>
      </c>
      <c r="H188" s="15" t="s">
        <v>182</v>
      </c>
      <c r="I188" s="15" t="s">
        <v>690</v>
      </c>
      <c r="J188" s="15" t="s">
        <v>1301</v>
      </c>
      <c r="K188" s="15" t="s">
        <v>3257</v>
      </c>
      <c r="L188" s="15" t="s">
        <v>3258</v>
      </c>
      <c r="M188" s="30"/>
      <c r="N188" s="15" t="s">
        <v>462</v>
      </c>
      <c r="O188" s="30"/>
      <c r="P188" s="30"/>
      <c r="Q188" s="15" t="s">
        <v>3259</v>
      </c>
      <c r="R188" s="30"/>
      <c r="S188" s="30"/>
      <c r="T188" s="15" t="s">
        <v>117</v>
      </c>
      <c r="U188" s="30"/>
      <c r="V188" s="30"/>
      <c r="W188" s="15" t="s">
        <v>3260</v>
      </c>
      <c r="X188" s="30"/>
      <c r="Y188" s="30"/>
      <c r="Z188" s="15" t="s">
        <v>3261</v>
      </c>
      <c r="AA188" s="15" t="s">
        <v>3262</v>
      </c>
      <c r="AB188" s="30"/>
      <c r="AC188" s="15" t="s">
        <v>3263</v>
      </c>
      <c r="AD188" s="30"/>
      <c r="AE188" s="30"/>
      <c r="AF188" s="15" t="s">
        <v>103</v>
      </c>
      <c r="AG188" s="30"/>
      <c r="AH188" s="30"/>
      <c r="AI188" s="15" t="s">
        <v>142</v>
      </c>
      <c r="AJ188" s="30"/>
      <c r="AK188" s="30"/>
      <c r="AL188" s="15" t="s">
        <v>130</v>
      </c>
      <c r="AM188" s="30"/>
      <c r="AN188" s="30"/>
      <c r="AO188" s="15" t="s">
        <v>2226</v>
      </c>
      <c r="AP188" s="30"/>
      <c r="AQ188" s="30"/>
      <c r="AR188" s="15" t="s">
        <v>3264</v>
      </c>
      <c r="AS188" s="30"/>
      <c r="AT188" s="30"/>
      <c r="AU188" s="15" t="s">
        <v>27</v>
      </c>
      <c r="AV188" s="30"/>
      <c r="AW188" s="30"/>
    </row>
    <row r="189" spans="1:49" s="33" customFormat="1" ht="369.75" x14ac:dyDescent="0.25">
      <c r="A189" s="15">
        <v>193</v>
      </c>
      <c r="B189" s="15">
        <v>364</v>
      </c>
      <c r="C189" s="32">
        <v>45247.488611111112</v>
      </c>
      <c r="D189" s="15" t="s">
        <v>646</v>
      </c>
      <c r="E189" s="15" t="s">
        <v>3265</v>
      </c>
      <c r="F189" s="15" t="str">
        <f t="shared" si="2"/>
        <v>Marcelo Alessandro Araújo</v>
      </c>
      <c r="G189" s="15" t="s">
        <v>482</v>
      </c>
      <c r="H189" s="15" t="s">
        <v>194</v>
      </c>
      <c r="I189" s="15" t="s">
        <v>285</v>
      </c>
      <c r="J189" s="15" t="s">
        <v>859</v>
      </c>
      <c r="K189" s="15" t="s">
        <v>3266</v>
      </c>
      <c r="L189" s="15" t="s">
        <v>3267</v>
      </c>
      <c r="M189" s="30"/>
      <c r="N189" s="15" t="s">
        <v>3268</v>
      </c>
      <c r="O189" s="30"/>
      <c r="P189" s="30"/>
      <c r="Q189" s="15" t="s">
        <v>3269</v>
      </c>
      <c r="R189" s="30"/>
      <c r="S189" s="30"/>
      <c r="T189" s="15" t="s">
        <v>3270</v>
      </c>
      <c r="U189" s="30"/>
      <c r="V189" s="30"/>
      <c r="W189" s="15" t="s">
        <v>790</v>
      </c>
      <c r="X189" s="30"/>
      <c r="Y189" s="30"/>
      <c r="Z189" s="15" t="s">
        <v>3271</v>
      </c>
      <c r="AA189" s="30"/>
      <c r="AB189" s="30"/>
      <c r="AC189" s="15" t="s">
        <v>1718</v>
      </c>
      <c r="AD189" s="30"/>
      <c r="AE189" s="30"/>
      <c r="AF189" s="15" t="s">
        <v>3272</v>
      </c>
      <c r="AG189" s="30"/>
      <c r="AH189" s="30"/>
      <c r="AI189" s="15" t="s">
        <v>3273</v>
      </c>
      <c r="AJ189" s="30"/>
      <c r="AK189" s="30"/>
      <c r="AL189" s="15" t="s">
        <v>1152</v>
      </c>
      <c r="AM189" s="30"/>
      <c r="AN189" s="30"/>
      <c r="AO189" s="15" t="s">
        <v>3274</v>
      </c>
      <c r="AP189" s="30"/>
      <c r="AQ189" s="30"/>
      <c r="AR189" s="15" t="s">
        <v>935</v>
      </c>
      <c r="AS189" s="30"/>
      <c r="AT189" s="30"/>
      <c r="AU189" s="15" t="s">
        <v>1104</v>
      </c>
      <c r="AV189" s="30"/>
      <c r="AW189" s="30"/>
    </row>
    <row r="190" spans="1:49" s="33" customFormat="1" ht="216.75" x14ac:dyDescent="0.25">
      <c r="A190" s="15">
        <v>194</v>
      </c>
      <c r="B190" s="15">
        <v>365</v>
      </c>
      <c r="C190" s="32">
        <v>45247.49318287037</v>
      </c>
      <c r="D190" s="15" t="s">
        <v>646</v>
      </c>
      <c r="E190" s="15" t="s">
        <v>3275</v>
      </c>
      <c r="F190" s="15" t="str">
        <f t="shared" si="2"/>
        <v>Claudia Heidemann De Santana</v>
      </c>
      <c r="G190" s="15" t="s">
        <v>455</v>
      </c>
      <c r="H190" s="15" t="s">
        <v>194</v>
      </c>
      <c r="I190" s="15" t="s">
        <v>285</v>
      </c>
      <c r="J190" s="15" t="s">
        <v>3276</v>
      </c>
      <c r="K190" s="15" t="s">
        <v>3277</v>
      </c>
      <c r="L190" s="15" t="s">
        <v>3278</v>
      </c>
      <c r="M190" s="15" t="s">
        <v>3279</v>
      </c>
      <c r="N190" s="15" t="s">
        <v>3280</v>
      </c>
      <c r="O190" s="30"/>
      <c r="P190" s="15" t="s">
        <v>3281</v>
      </c>
      <c r="Q190" s="15" t="s">
        <v>3282</v>
      </c>
      <c r="R190" s="30"/>
      <c r="S190" s="15" t="s">
        <v>3283</v>
      </c>
      <c r="T190" s="15" t="s">
        <v>3284</v>
      </c>
      <c r="U190" s="15" t="s">
        <v>3285</v>
      </c>
      <c r="V190" s="30"/>
      <c r="W190" s="15" t="s">
        <v>59</v>
      </c>
      <c r="X190" s="30"/>
      <c r="Y190" s="30"/>
      <c r="Z190" s="15" t="s">
        <v>3286</v>
      </c>
      <c r="AA190" s="30"/>
      <c r="AB190" s="30"/>
      <c r="AC190" s="15" t="s">
        <v>3287</v>
      </c>
      <c r="AD190" s="30"/>
      <c r="AE190" s="30"/>
      <c r="AF190" s="15" t="s">
        <v>3288</v>
      </c>
      <c r="AG190" s="30"/>
      <c r="AH190" s="30"/>
      <c r="AI190" s="15" t="s">
        <v>3289</v>
      </c>
      <c r="AJ190" s="30"/>
      <c r="AK190" s="30"/>
      <c r="AL190" s="15" t="s">
        <v>3290</v>
      </c>
      <c r="AM190" s="30"/>
      <c r="AN190" s="30"/>
      <c r="AO190" s="15" t="s">
        <v>815</v>
      </c>
      <c r="AP190" s="30"/>
      <c r="AQ190" s="30"/>
      <c r="AR190" s="15" t="s">
        <v>1420</v>
      </c>
      <c r="AS190" s="30"/>
      <c r="AT190" s="30"/>
      <c r="AU190" s="15" t="s">
        <v>27</v>
      </c>
      <c r="AV190" s="30"/>
      <c r="AW190" s="30"/>
    </row>
    <row r="191" spans="1:49" s="33" customFormat="1" ht="382.5" x14ac:dyDescent="0.25">
      <c r="A191" s="15">
        <v>200</v>
      </c>
      <c r="B191" s="15">
        <v>371</v>
      </c>
      <c r="C191" s="32">
        <v>45247.571666666663</v>
      </c>
      <c r="D191" s="15" t="s">
        <v>646</v>
      </c>
      <c r="E191" s="15" t="s">
        <v>3291</v>
      </c>
      <c r="F191" s="15" t="str">
        <f t="shared" si="2"/>
        <v>Marcos Roberto Kuhl</v>
      </c>
      <c r="G191" s="15" t="s">
        <v>493</v>
      </c>
      <c r="H191" s="15" t="s">
        <v>201</v>
      </c>
      <c r="I191" s="15" t="s">
        <v>719</v>
      </c>
      <c r="J191" s="15" t="s">
        <v>1301</v>
      </c>
      <c r="K191" s="15" t="s">
        <v>3292</v>
      </c>
      <c r="L191" s="15" t="s">
        <v>3293</v>
      </c>
      <c r="M191" s="15" t="s">
        <v>3294</v>
      </c>
      <c r="N191" s="15" t="s">
        <v>3295</v>
      </c>
      <c r="O191" s="30"/>
      <c r="P191" s="15" t="s">
        <v>3296</v>
      </c>
      <c r="Q191" s="15" t="s">
        <v>3297</v>
      </c>
      <c r="R191" s="30"/>
      <c r="S191" s="15" t="s">
        <v>3298</v>
      </c>
      <c r="T191" s="15" t="s">
        <v>1822</v>
      </c>
      <c r="U191" s="30"/>
      <c r="V191" s="30"/>
      <c r="W191" s="15" t="s">
        <v>3299</v>
      </c>
      <c r="X191" s="30"/>
      <c r="Y191" s="30"/>
      <c r="Z191" s="15" t="s">
        <v>3300</v>
      </c>
      <c r="AA191" s="30"/>
      <c r="AB191" s="30"/>
      <c r="AC191" s="15" t="s">
        <v>3301</v>
      </c>
      <c r="AD191" s="30"/>
      <c r="AE191" s="30"/>
      <c r="AF191" s="15" t="s">
        <v>3302</v>
      </c>
      <c r="AG191" s="30"/>
      <c r="AH191" s="30"/>
      <c r="AI191" s="15" t="s">
        <v>3303</v>
      </c>
      <c r="AJ191" s="30"/>
      <c r="AK191" s="30"/>
      <c r="AL191" s="15" t="s">
        <v>3304</v>
      </c>
      <c r="AM191" s="30"/>
      <c r="AN191" s="30"/>
      <c r="AO191" s="15" t="s">
        <v>2431</v>
      </c>
      <c r="AP191" s="30"/>
      <c r="AQ191" s="30"/>
      <c r="AR191" s="15" t="s">
        <v>3305</v>
      </c>
      <c r="AS191" s="30"/>
      <c r="AT191" s="30"/>
      <c r="AU191" s="15" t="s">
        <v>27</v>
      </c>
      <c r="AV191" s="30"/>
      <c r="AW191" s="30"/>
    </row>
    <row r="192" spans="1:49" s="33" customFormat="1" ht="408" x14ac:dyDescent="0.25">
      <c r="A192" s="15">
        <v>196</v>
      </c>
      <c r="B192" s="15">
        <v>367</v>
      </c>
      <c r="C192" s="32">
        <v>45247.552384259259</v>
      </c>
      <c r="D192" s="15" t="s">
        <v>646</v>
      </c>
      <c r="E192" s="15" t="s">
        <v>3306</v>
      </c>
      <c r="F192" s="15" t="str">
        <f t="shared" si="2"/>
        <v>Deborah Bernett</v>
      </c>
      <c r="G192" s="15" t="s">
        <v>494</v>
      </c>
      <c r="H192" s="15" t="s">
        <v>182</v>
      </c>
      <c r="I192" s="15" t="s">
        <v>802</v>
      </c>
      <c r="J192" s="15" t="s">
        <v>3307</v>
      </c>
      <c r="K192" s="15" t="s">
        <v>3308</v>
      </c>
      <c r="L192" s="15" t="s">
        <v>3309</v>
      </c>
      <c r="M192" s="15" t="s">
        <v>3310</v>
      </c>
      <c r="N192" s="15" t="s">
        <v>3311</v>
      </c>
      <c r="O192" s="15" t="s">
        <v>3312</v>
      </c>
      <c r="P192" s="15" t="s">
        <v>3313</v>
      </c>
      <c r="Q192" s="15" t="s">
        <v>3314</v>
      </c>
      <c r="R192" s="15" t="s">
        <v>3315</v>
      </c>
      <c r="S192" s="15" t="s">
        <v>3316</v>
      </c>
      <c r="T192" s="15" t="s">
        <v>3317</v>
      </c>
      <c r="U192" s="30"/>
      <c r="V192" s="15" t="s">
        <v>3318</v>
      </c>
      <c r="W192" s="15" t="s">
        <v>3319</v>
      </c>
      <c r="X192" s="15" t="s">
        <v>3320</v>
      </c>
      <c r="Y192" s="15" t="s">
        <v>3321</v>
      </c>
      <c r="Z192" s="15" t="s">
        <v>3322</v>
      </c>
      <c r="AA192" s="15" t="s">
        <v>3323</v>
      </c>
      <c r="AB192" s="15" t="s">
        <v>3324</v>
      </c>
      <c r="AC192" s="15" t="s">
        <v>3325</v>
      </c>
      <c r="AD192" s="15" t="s">
        <v>3326</v>
      </c>
      <c r="AE192" s="15" t="s">
        <v>3327</v>
      </c>
      <c r="AF192" s="15" t="s">
        <v>2498</v>
      </c>
      <c r="AG192" s="30"/>
      <c r="AH192" s="15" t="s">
        <v>3328</v>
      </c>
      <c r="AI192" s="15" t="s">
        <v>3329</v>
      </c>
      <c r="AJ192" s="15" t="s">
        <v>3330</v>
      </c>
      <c r="AK192" s="30"/>
      <c r="AL192" s="15" t="s">
        <v>3331</v>
      </c>
      <c r="AM192" s="30"/>
      <c r="AN192" s="15" t="s">
        <v>3332</v>
      </c>
      <c r="AO192" s="15" t="s">
        <v>3333</v>
      </c>
      <c r="AP192" s="30"/>
      <c r="AQ192" s="15" t="s">
        <v>3334</v>
      </c>
      <c r="AR192" s="15" t="s">
        <v>3335</v>
      </c>
      <c r="AS192" s="30"/>
      <c r="AT192" s="15" t="s">
        <v>3336</v>
      </c>
      <c r="AU192" s="15" t="s">
        <v>1137</v>
      </c>
      <c r="AV192" s="30"/>
      <c r="AW192" s="15" t="s">
        <v>3337</v>
      </c>
    </row>
    <row r="193" spans="1:49" s="33" customFormat="1" ht="306" x14ac:dyDescent="0.25">
      <c r="A193" s="15">
        <v>195</v>
      </c>
      <c r="B193" s="15">
        <v>366</v>
      </c>
      <c r="C193" s="32">
        <v>45247.535243055558</v>
      </c>
      <c r="D193" s="15" t="s">
        <v>646</v>
      </c>
      <c r="E193" s="15" t="s">
        <v>3338</v>
      </c>
      <c r="F193" s="15" t="str">
        <f t="shared" si="2"/>
        <v>Gustavo Sanguino Dias</v>
      </c>
      <c r="G193" s="15" t="s">
        <v>324</v>
      </c>
      <c r="H193" s="15" t="s">
        <v>194</v>
      </c>
      <c r="I193" s="15" t="s">
        <v>3339</v>
      </c>
      <c r="J193" s="15" t="s">
        <v>1396</v>
      </c>
      <c r="K193" s="15" t="s">
        <v>3340</v>
      </c>
      <c r="L193" s="15" t="s">
        <v>3341</v>
      </c>
      <c r="M193" s="30"/>
      <c r="N193" s="15" t="s">
        <v>3342</v>
      </c>
      <c r="O193" s="30"/>
      <c r="P193" s="15" t="s">
        <v>3343</v>
      </c>
      <c r="Q193" s="15" t="s">
        <v>3344</v>
      </c>
      <c r="R193" s="30"/>
      <c r="S193" s="30"/>
      <c r="T193" s="15" t="s">
        <v>3345</v>
      </c>
      <c r="U193" s="30"/>
      <c r="V193" s="15" t="s">
        <v>3346</v>
      </c>
      <c r="W193" s="15" t="s">
        <v>1696</v>
      </c>
      <c r="X193" s="15" t="s">
        <v>3346</v>
      </c>
      <c r="Y193" s="15" t="s">
        <v>3347</v>
      </c>
      <c r="Z193" s="15" t="s">
        <v>3348</v>
      </c>
      <c r="AA193" s="30"/>
      <c r="AB193" s="30"/>
      <c r="AC193" s="15" t="s">
        <v>3349</v>
      </c>
      <c r="AD193" s="30"/>
      <c r="AE193" s="30"/>
      <c r="AF193" s="15" t="s">
        <v>2684</v>
      </c>
      <c r="AG193" s="30"/>
      <c r="AH193" s="30"/>
      <c r="AI193" s="15" t="s">
        <v>3350</v>
      </c>
      <c r="AJ193" s="30"/>
      <c r="AK193" s="30"/>
      <c r="AL193" s="15" t="s">
        <v>3351</v>
      </c>
      <c r="AM193" s="30"/>
      <c r="AN193" s="30"/>
      <c r="AO193" s="15" t="s">
        <v>2792</v>
      </c>
      <c r="AP193" s="30"/>
      <c r="AQ193" s="30"/>
      <c r="AR193" s="15" t="s">
        <v>3352</v>
      </c>
      <c r="AS193" s="30"/>
      <c r="AT193" s="30"/>
      <c r="AU193" s="30"/>
      <c r="AV193" s="30"/>
      <c r="AW193" s="15" t="s">
        <v>3353</v>
      </c>
    </row>
    <row r="194" spans="1:49" s="33" customFormat="1" ht="267.75" x14ac:dyDescent="0.25">
      <c r="A194" s="15">
        <v>197</v>
      </c>
      <c r="B194" s="15">
        <v>368</v>
      </c>
      <c r="C194" s="32">
        <v>45247.558668981481</v>
      </c>
      <c r="D194" s="15" t="s">
        <v>646</v>
      </c>
      <c r="E194" s="15" t="s">
        <v>3354</v>
      </c>
      <c r="F194" s="15" t="str">
        <f t="shared" si="2"/>
        <v>Flávio Clareth Colman</v>
      </c>
      <c r="G194" s="15" t="s">
        <v>324</v>
      </c>
      <c r="H194" s="15" t="s">
        <v>194</v>
      </c>
      <c r="I194" s="15" t="s">
        <v>648</v>
      </c>
      <c r="J194" s="15" t="s">
        <v>3355</v>
      </c>
      <c r="K194" s="15" t="s">
        <v>3356</v>
      </c>
      <c r="L194" s="15" t="s">
        <v>3357</v>
      </c>
      <c r="M194" s="15" t="s">
        <v>3358</v>
      </c>
      <c r="N194" s="15" t="s">
        <v>3359</v>
      </c>
      <c r="O194" s="15" t="s">
        <v>3360</v>
      </c>
      <c r="P194" s="30"/>
      <c r="Q194" s="15" t="s">
        <v>3361</v>
      </c>
      <c r="R194" s="30"/>
      <c r="S194" s="15" t="s">
        <v>3362</v>
      </c>
      <c r="T194" s="15" t="s">
        <v>3363</v>
      </c>
      <c r="U194" s="30"/>
      <c r="V194" s="30"/>
      <c r="W194" s="15" t="s">
        <v>1024</v>
      </c>
      <c r="X194" s="30"/>
      <c r="Y194" s="30"/>
      <c r="Z194" s="15" t="s">
        <v>3364</v>
      </c>
      <c r="AA194" s="30"/>
      <c r="AB194" s="30"/>
      <c r="AC194" s="15" t="s">
        <v>1003</v>
      </c>
      <c r="AD194" s="30"/>
      <c r="AE194" s="30"/>
      <c r="AF194" s="15" t="s">
        <v>3365</v>
      </c>
      <c r="AG194" s="30"/>
      <c r="AH194" s="30"/>
      <c r="AI194" s="15" t="s">
        <v>3366</v>
      </c>
      <c r="AJ194" s="30"/>
      <c r="AK194" s="30"/>
      <c r="AL194" s="15" t="s">
        <v>3367</v>
      </c>
      <c r="AM194" s="30"/>
      <c r="AN194" s="30"/>
      <c r="AO194" s="15" t="s">
        <v>3368</v>
      </c>
      <c r="AP194" s="30"/>
      <c r="AQ194" s="30"/>
      <c r="AR194" s="15" t="s">
        <v>1184</v>
      </c>
      <c r="AS194" s="30"/>
      <c r="AT194" s="30"/>
      <c r="AU194" s="15" t="s">
        <v>716</v>
      </c>
      <c r="AV194" s="30"/>
      <c r="AW194" s="15" t="s">
        <v>3369</v>
      </c>
    </row>
    <row r="195" spans="1:49" s="33" customFormat="1" ht="409.5" x14ac:dyDescent="0.25">
      <c r="A195" s="15">
        <v>198</v>
      </c>
      <c r="B195" s="15">
        <v>369</v>
      </c>
      <c r="C195" s="32">
        <v>45247.564791666664</v>
      </c>
      <c r="D195" s="15" t="s">
        <v>646</v>
      </c>
      <c r="E195" s="15" t="s">
        <v>3370</v>
      </c>
      <c r="F195" s="15" t="str">
        <f t="shared" ref="F195:F258" si="3">PROPER(E195)</f>
        <v>Vitor Koki Da Costa Nogami</v>
      </c>
      <c r="G195" s="15" t="s">
        <v>324</v>
      </c>
      <c r="H195" s="15" t="s">
        <v>194</v>
      </c>
      <c r="I195" s="15" t="s">
        <v>648</v>
      </c>
      <c r="J195" s="15" t="s">
        <v>1301</v>
      </c>
      <c r="K195" s="15" t="s">
        <v>3371</v>
      </c>
      <c r="L195" s="15" t="s">
        <v>3372</v>
      </c>
      <c r="M195" s="15" t="s">
        <v>3373</v>
      </c>
      <c r="N195" s="15" t="s">
        <v>3374</v>
      </c>
      <c r="O195" s="15" t="s">
        <v>3375</v>
      </c>
      <c r="P195" s="30"/>
      <c r="Q195" s="15" t="s">
        <v>3376</v>
      </c>
      <c r="R195" s="30"/>
      <c r="S195" s="30"/>
      <c r="T195" s="15" t="s">
        <v>3377</v>
      </c>
      <c r="U195" s="30"/>
      <c r="V195" s="30"/>
      <c r="W195" s="15" t="s">
        <v>2468</v>
      </c>
      <c r="X195" s="30"/>
      <c r="Y195" s="30"/>
      <c r="Z195" s="15" t="s">
        <v>3378</v>
      </c>
      <c r="AA195" s="30"/>
      <c r="AB195" s="30"/>
      <c r="AC195" s="15" t="s">
        <v>3379</v>
      </c>
      <c r="AD195" s="30"/>
      <c r="AE195" s="15" t="s">
        <v>3380</v>
      </c>
      <c r="AF195" s="15" t="s">
        <v>3381</v>
      </c>
      <c r="AG195" s="30"/>
      <c r="AH195" s="30"/>
      <c r="AI195" s="15" t="s">
        <v>3382</v>
      </c>
      <c r="AJ195" s="30"/>
      <c r="AK195" s="30"/>
      <c r="AL195" s="15" t="s">
        <v>3383</v>
      </c>
      <c r="AM195" s="30"/>
      <c r="AN195" s="30"/>
      <c r="AO195" s="15" t="s">
        <v>3384</v>
      </c>
      <c r="AP195" s="30"/>
      <c r="AQ195" s="30"/>
      <c r="AR195" s="15" t="s">
        <v>1587</v>
      </c>
      <c r="AS195" s="30"/>
      <c r="AT195" s="30"/>
      <c r="AU195" s="15" t="s">
        <v>716</v>
      </c>
      <c r="AV195" s="30"/>
      <c r="AW195" s="15" t="s">
        <v>3385</v>
      </c>
    </row>
    <row r="196" spans="1:49" s="33" customFormat="1" ht="331.5" x14ac:dyDescent="0.25">
      <c r="A196" s="15">
        <v>216</v>
      </c>
      <c r="B196" s="15">
        <v>387</v>
      </c>
      <c r="C196" s="32">
        <v>45247.730879629627</v>
      </c>
      <c r="D196" s="15" t="s">
        <v>646</v>
      </c>
      <c r="E196" s="15" t="s">
        <v>3386</v>
      </c>
      <c r="F196" s="15" t="str">
        <f t="shared" si="3"/>
        <v>Mariana Soletti Beckheuser</v>
      </c>
      <c r="G196" s="15" t="s">
        <v>496</v>
      </c>
      <c r="H196" s="15" t="s">
        <v>194</v>
      </c>
      <c r="I196" s="30"/>
      <c r="J196" s="15" t="s">
        <v>1760</v>
      </c>
      <c r="K196" s="15" t="s">
        <v>3387</v>
      </c>
      <c r="L196" s="15" t="s">
        <v>3388</v>
      </c>
      <c r="M196" s="30"/>
      <c r="N196" s="15" t="s">
        <v>3389</v>
      </c>
      <c r="O196" s="30"/>
      <c r="P196" s="30"/>
      <c r="Q196" s="15" t="s">
        <v>3390</v>
      </c>
      <c r="R196" s="30"/>
      <c r="S196" s="30"/>
      <c r="T196" s="15" t="s">
        <v>3391</v>
      </c>
      <c r="U196" s="30"/>
      <c r="V196" s="15" t="s">
        <v>3392</v>
      </c>
      <c r="W196" s="15" t="s">
        <v>1371</v>
      </c>
      <c r="X196" s="30"/>
      <c r="Y196" s="30"/>
      <c r="Z196" s="15" t="s">
        <v>3393</v>
      </c>
      <c r="AA196" s="30"/>
      <c r="AB196" s="15" t="s">
        <v>3394</v>
      </c>
      <c r="AC196" s="15" t="s">
        <v>3395</v>
      </c>
      <c r="AD196" s="30"/>
      <c r="AE196" s="15" t="s">
        <v>3396</v>
      </c>
      <c r="AF196" s="15" t="s">
        <v>3397</v>
      </c>
      <c r="AG196" s="30"/>
      <c r="AH196" s="15" t="s">
        <v>3398</v>
      </c>
      <c r="AI196" s="15" t="s">
        <v>3399</v>
      </c>
      <c r="AJ196" s="15" t="s">
        <v>3400</v>
      </c>
      <c r="AK196" s="15" t="s">
        <v>3401</v>
      </c>
      <c r="AL196" s="15" t="s">
        <v>3402</v>
      </c>
      <c r="AM196" s="15" t="s">
        <v>3400</v>
      </c>
      <c r="AN196" s="15" t="s">
        <v>3403</v>
      </c>
      <c r="AO196" s="15" t="s">
        <v>3404</v>
      </c>
      <c r="AP196" s="30"/>
      <c r="AQ196" s="15" t="s">
        <v>3405</v>
      </c>
      <c r="AR196" s="15" t="s">
        <v>3406</v>
      </c>
      <c r="AS196" s="30"/>
      <c r="AT196" s="15" t="s">
        <v>3407</v>
      </c>
      <c r="AU196" s="15" t="s">
        <v>716</v>
      </c>
      <c r="AV196" s="30"/>
      <c r="AW196" s="15" t="s">
        <v>3408</v>
      </c>
    </row>
    <row r="197" spans="1:49" s="33" customFormat="1" ht="178.5" x14ac:dyDescent="0.25">
      <c r="A197" s="15">
        <v>199</v>
      </c>
      <c r="B197" s="15">
        <v>370</v>
      </c>
      <c r="C197" s="32">
        <v>45247.569467592592</v>
      </c>
      <c r="D197" s="15" t="s">
        <v>646</v>
      </c>
      <c r="E197" s="15" t="s">
        <v>3409</v>
      </c>
      <c r="F197" s="15" t="str">
        <f t="shared" si="3"/>
        <v>Marinete Camilo</v>
      </c>
      <c r="G197" s="15" t="s">
        <v>497</v>
      </c>
      <c r="H197" s="15" t="s">
        <v>212</v>
      </c>
      <c r="I197" s="15" t="s">
        <v>3410</v>
      </c>
      <c r="J197" s="15" t="s">
        <v>3411</v>
      </c>
      <c r="K197" s="15" t="s">
        <v>3412</v>
      </c>
      <c r="L197" s="15" t="s">
        <v>3413</v>
      </c>
      <c r="M197" s="15" t="s">
        <v>3414</v>
      </c>
      <c r="N197" s="15" t="s">
        <v>2978</v>
      </c>
      <c r="O197" s="30"/>
      <c r="P197" s="15" t="s">
        <v>3415</v>
      </c>
      <c r="Q197" s="15" t="s">
        <v>3416</v>
      </c>
      <c r="R197" s="30"/>
      <c r="S197" s="15" t="s">
        <v>3417</v>
      </c>
      <c r="T197" s="15" t="s">
        <v>3418</v>
      </c>
      <c r="U197" s="30"/>
      <c r="V197" s="15" t="s">
        <v>3419</v>
      </c>
      <c r="W197" s="15" t="s">
        <v>729</v>
      </c>
      <c r="X197" s="30"/>
      <c r="Y197" s="15" t="s">
        <v>3420</v>
      </c>
      <c r="Z197" s="15" t="s">
        <v>3421</v>
      </c>
      <c r="AA197" s="30"/>
      <c r="AB197" s="15" t="s">
        <v>3422</v>
      </c>
      <c r="AC197" s="15" t="s">
        <v>3423</v>
      </c>
      <c r="AD197" s="30"/>
      <c r="AE197" s="15" t="s">
        <v>3424</v>
      </c>
      <c r="AF197" s="15" t="s">
        <v>74</v>
      </c>
      <c r="AG197" s="30"/>
      <c r="AH197" s="15" t="s">
        <v>3425</v>
      </c>
      <c r="AI197" s="15" t="s">
        <v>3426</v>
      </c>
      <c r="AJ197" s="30"/>
      <c r="AK197" s="15" t="s">
        <v>3427</v>
      </c>
      <c r="AL197" s="15" t="s">
        <v>86</v>
      </c>
      <c r="AM197" s="30"/>
      <c r="AN197" s="30"/>
      <c r="AO197" s="15" t="s">
        <v>3428</v>
      </c>
      <c r="AP197" s="30"/>
      <c r="AQ197" s="30"/>
      <c r="AR197" s="15" t="s">
        <v>1263</v>
      </c>
      <c r="AS197" s="30"/>
      <c r="AT197" s="30"/>
      <c r="AU197" s="15" t="s">
        <v>716</v>
      </c>
      <c r="AV197" s="30"/>
      <c r="AW197" s="30"/>
    </row>
    <row r="198" spans="1:49" s="33" customFormat="1" ht="318.75" x14ac:dyDescent="0.25">
      <c r="A198" s="15">
        <v>207</v>
      </c>
      <c r="B198" s="15">
        <v>378</v>
      </c>
      <c r="C198" s="32">
        <v>45247.660543981481</v>
      </c>
      <c r="D198" s="15" t="s">
        <v>646</v>
      </c>
      <c r="E198" s="15" t="s">
        <v>3429</v>
      </c>
      <c r="F198" s="15" t="str">
        <f t="shared" si="3"/>
        <v>Aline Daiane Da Cruz</v>
      </c>
      <c r="G198" s="15" t="s">
        <v>498</v>
      </c>
      <c r="H198" s="15" t="s">
        <v>194</v>
      </c>
      <c r="I198" s="15" t="s">
        <v>648</v>
      </c>
      <c r="J198" s="15" t="s">
        <v>3430</v>
      </c>
      <c r="K198" s="15" t="s">
        <v>3431</v>
      </c>
      <c r="L198" s="15" t="s">
        <v>3432</v>
      </c>
      <c r="M198" s="30"/>
      <c r="N198" s="15" t="s">
        <v>3433</v>
      </c>
      <c r="O198" s="30"/>
      <c r="P198" s="15" t="s">
        <v>3434</v>
      </c>
      <c r="Q198" s="15" t="s">
        <v>3435</v>
      </c>
      <c r="R198" s="30"/>
      <c r="S198" s="15" t="s">
        <v>3436</v>
      </c>
      <c r="T198" s="15" t="s">
        <v>3437</v>
      </c>
      <c r="U198" s="30"/>
      <c r="V198" s="15" t="s">
        <v>3438</v>
      </c>
      <c r="W198" s="15" t="s">
        <v>1024</v>
      </c>
      <c r="X198" s="30"/>
      <c r="Y198" s="30"/>
      <c r="Z198" s="15" t="s">
        <v>3439</v>
      </c>
      <c r="AA198" s="30"/>
      <c r="AB198" s="15" t="s">
        <v>3440</v>
      </c>
      <c r="AC198" s="15" t="s">
        <v>3441</v>
      </c>
      <c r="AD198" s="30"/>
      <c r="AE198" s="30"/>
      <c r="AF198" s="15" t="s">
        <v>3442</v>
      </c>
      <c r="AG198" s="30"/>
      <c r="AH198" s="15" t="s">
        <v>3443</v>
      </c>
      <c r="AI198" s="15" t="s">
        <v>3444</v>
      </c>
      <c r="AJ198" s="30"/>
      <c r="AK198" s="30"/>
      <c r="AL198" s="15" t="s">
        <v>1101</v>
      </c>
      <c r="AM198" s="15" t="s">
        <v>3445</v>
      </c>
      <c r="AN198" s="15" t="s">
        <v>3446</v>
      </c>
      <c r="AO198" s="15" t="s">
        <v>3404</v>
      </c>
      <c r="AP198" s="30"/>
      <c r="AQ198" s="15" t="s">
        <v>3447</v>
      </c>
      <c r="AR198" s="15" t="s">
        <v>914</v>
      </c>
      <c r="AS198" s="30"/>
      <c r="AT198" s="30"/>
      <c r="AU198" s="15" t="s">
        <v>716</v>
      </c>
      <c r="AV198" s="15" t="s">
        <v>3448</v>
      </c>
      <c r="AW198" s="15" t="s">
        <v>3449</v>
      </c>
    </row>
    <row r="199" spans="1:49" s="33" customFormat="1" ht="267.75" x14ac:dyDescent="0.25">
      <c r="A199" s="15">
        <v>202</v>
      </c>
      <c r="B199" s="15">
        <v>373</v>
      </c>
      <c r="C199" s="32">
        <v>45247.589918981481</v>
      </c>
      <c r="D199" s="15" t="s">
        <v>646</v>
      </c>
      <c r="E199" s="15" t="s">
        <v>3450</v>
      </c>
      <c r="F199" s="15" t="str">
        <f t="shared" si="3"/>
        <v>Alexandre Almeida Webber</v>
      </c>
      <c r="G199" s="15" t="s">
        <v>412</v>
      </c>
      <c r="H199" s="15" t="s">
        <v>187</v>
      </c>
      <c r="I199" s="15" t="s">
        <v>648</v>
      </c>
      <c r="J199" s="15" t="s">
        <v>3451</v>
      </c>
      <c r="K199" s="15" t="s">
        <v>3452</v>
      </c>
      <c r="L199" s="15" t="s">
        <v>3453</v>
      </c>
      <c r="M199" s="15" t="s">
        <v>3454</v>
      </c>
      <c r="N199" s="15" t="s">
        <v>3295</v>
      </c>
      <c r="O199" s="30"/>
      <c r="P199" s="15" t="s">
        <v>3455</v>
      </c>
      <c r="Q199" s="15" t="s">
        <v>3456</v>
      </c>
      <c r="R199" s="30"/>
      <c r="S199" s="15" t="s">
        <v>3457</v>
      </c>
      <c r="T199" s="15" t="s">
        <v>3458</v>
      </c>
      <c r="U199" s="30"/>
      <c r="V199" s="15" t="s">
        <v>3459</v>
      </c>
      <c r="W199" s="15" t="s">
        <v>2482</v>
      </c>
      <c r="X199" s="30"/>
      <c r="Y199" s="15" t="s">
        <v>3460</v>
      </c>
      <c r="Z199" s="15" t="s">
        <v>3461</v>
      </c>
      <c r="AA199" s="30"/>
      <c r="AB199" s="15" t="s">
        <v>3462</v>
      </c>
      <c r="AC199" s="15" t="s">
        <v>3463</v>
      </c>
      <c r="AD199" s="30"/>
      <c r="AE199" s="15" t="s">
        <v>3464</v>
      </c>
      <c r="AF199" s="15" t="s">
        <v>3465</v>
      </c>
      <c r="AG199" s="30"/>
      <c r="AH199" s="15" t="s">
        <v>3466</v>
      </c>
      <c r="AI199" s="15" t="s">
        <v>3467</v>
      </c>
      <c r="AJ199" s="30"/>
      <c r="AK199" s="15" t="s">
        <v>3468</v>
      </c>
      <c r="AL199" s="15" t="s">
        <v>2331</v>
      </c>
      <c r="AM199" s="30"/>
      <c r="AN199" s="15" t="s">
        <v>3469</v>
      </c>
      <c r="AO199" s="15" t="s">
        <v>3470</v>
      </c>
      <c r="AP199" s="30"/>
      <c r="AQ199" s="15" t="s">
        <v>3471</v>
      </c>
      <c r="AR199" s="15" t="s">
        <v>1420</v>
      </c>
      <c r="AS199" s="30"/>
      <c r="AT199" s="15" t="s">
        <v>3472</v>
      </c>
      <c r="AU199" s="15" t="s">
        <v>716</v>
      </c>
      <c r="AV199" s="30"/>
      <c r="AW199" s="15" t="s">
        <v>3473</v>
      </c>
    </row>
    <row r="200" spans="1:49" s="33" customFormat="1" ht="242.25" x14ac:dyDescent="0.25">
      <c r="A200" s="15">
        <v>201</v>
      </c>
      <c r="B200" s="15">
        <v>372</v>
      </c>
      <c r="C200" s="32">
        <v>45247.585011574076</v>
      </c>
      <c r="D200" s="15" t="s">
        <v>646</v>
      </c>
      <c r="E200" s="15" t="s">
        <v>3474</v>
      </c>
      <c r="F200" s="15" t="str">
        <f t="shared" si="3"/>
        <v>Julio Cesar Paisani</v>
      </c>
      <c r="G200" s="15" t="s">
        <v>322</v>
      </c>
      <c r="H200" s="15" t="s">
        <v>211</v>
      </c>
      <c r="I200" s="15" t="s">
        <v>3410</v>
      </c>
      <c r="J200" s="15" t="s">
        <v>958</v>
      </c>
      <c r="K200" s="15" t="s">
        <v>3475</v>
      </c>
      <c r="L200" s="15" t="s">
        <v>3476</v>
      </c>
      <c r="M200" s="15" t="s">
        <v>3477</v>
      </c>
      <c r="N200" s="15" t="s">
        <v>3478</v>
      </c>
      <c r="O200" s="30"/>
      <c r="P200" s="30"/>
      <c r="Q200" s="15" t="s">
        <v>3479</v>
      </c>
      <c r="R200" s="30"/>
      <c r="S200" s="30"/>
      <c r="T200" s="30"/>
      <c r="U200" s="30"/>
      <c r="V200" s="30"/>
      <c r="W200" s="15" t="s">
        <v>1024</v>
      </c>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row>
    <row r="201" spans="1:49" s="33" customFormat="1" ht="306" x14ac:dyDescent="0.25">
      <c r="A201" s="15">
        <v>203</v>
      </c>
      <c r="B201" s="15">
        <v>374</v>
      </c>
      <c r="C201" s="32">
        <v>45247.598425925928</v>
      </c>
      <c r="D201" s="15" t="s">
        <v>646</v>
      </c>
      <c r="E201" s="15" t="s">
        <v>3480</v>
      </c>
      <c r="F201" s="15" t="str">
        <f t="shared" si="3"/>
        <v>Joseane Rodrigues Da Silva Nobre</v>
      </c>
      <c r="G201" s="15" t="s">
        <v>412</v>
      </c>
      <c r="H201" s="15" t="s">
        <v>187</v>
      </c>
      <c r="I201" s="15" t="s">
        <v>1085</v>
      </c>
      <c r="J201" s="15" t="s">
        <v>3481</v>
      </c>
      <c r="K201" s="15" t="s">
        <v>3482</v>
      </c>
      <c r="L201" s="15" t="s">
        <v>3483</v>
      </c>
      <c r="M201" s="30"/>
      <c r="N201" s="15" t="s">
        <v>3484</v>
      </c>
      <c r="O201" s="30"/>
      <c r="P201" s="15" t="s">
        <v>3485</v>
      </c>
      <c r="Q201" s="15" t="s">
        <v>3486</v>
      </c>
      <c r="R201" s="30"/>
      <c r="S201" s="15" t="s">
        <v>3487</v>
      </c>
      <c r="T201" s="15" t="s">
        <v>3488</v>
      </c>
      <c r="U201" s="30"/>
      <c r="V201" s="30"/>
      <c r="W201" s="15" t="s">
        <v>971</v>
      </c>
      <c r="X201" s="30"/>
      <c r="Y201" s="30"/>
      <c r="Z201" s="15" t="s">
        <v>3489</v>
      </c>
      <c r="AA201" s="30"/>
      <c r="AB201" s="30"/>
      <c r="AC201" s="15" t="s">
        <v>3490</v>
      </c>
      <c r="AD201" s="30"/>
      <c r="AE201" s="30"/>
      <c r="AF201" s="15" t="s">
        <v>3491</v>
      </c>
      <c r="AG201" s="30"/>
      <c r="AH201" s="30"/>
      <c r="AI201" s="15" t="s">
        <v>3492</v>
      </c>
      <c r="AJ201" s="30"/>
      <c r="AK201" s="30"/>
      <c r="AL201" s="15" t="s">
        <v>3493</v>
      </c>
      <c r="AM201" s="30"/>
      <c r="AN201" s="30"/>
      <c r="AO201" s="15" t="s">
        <v>1419</v>
      </c>
      <c r="AP201" s="30"/>
      <c r="AQ201" s="30"/>
      <c r="AR201" s="15" t="s">
        <v>1866</v>
      </c>
      <c r="AS201" s="30"/>
      <c r="AT201" s="30"/>
      <c r="AU201" s="15" t="s">
        <v>1137</v>
      </c>
      <c r="AV201" s="30"/>
      <c r="AW201" s="15" t="s">
        <v>3494</v>
      </c>
    </row>
    <row r="202" spans="1:49" s="33" customFormat="1" ht="127.5" x14ac:dyDescent="0.25">
      <c r="A202" s="15">
        <v>204</v>
      </c>
      <c r="B202" s="15">
        <v>375</v>
      </c>
      <c r="C202" s="32">
        <v>45247.618564814817</v>
      </c>
      <c r="D202" s="15" t="s">
        <v>646</v>
      </c>
      <c r="E202" s="15" t="s">
        <v>3495</v>
      </c>
      <c r="F202" s="15" t="str">
        <f t="shared" si="3"/>
        <v>Jean Sebastian Toillier</v>
      </c>
      <c r="G202" s="15" t="s">
        <v>409</v>
      </c>
      <c r="H202" s="15" t="s">
        <v>187</v>
      </c>
      <c r="I202" s="15" t="s">
        <v>55</v>
      </c>
      <c r="J202" s="15" t="s">
        <v>1301</v>
      </c>
      <c r="K202" s="15" t="s">
        <v>3496</v>
      </c>
      <c r="L202" s="15" t="s">
        <v>3497</v>
      </c>
      <c r="M202" s="15" t="s">
        <v>3498</v>
      </c>
      <c r="N202" s="15" t="s">
        <v>68</v>
      </c>
      <c r="O202" s="30"/>
      <c r="P202" s="30"/>
      <c r="Q202" s="15" t="s">
        <v>3499</v>
      </c>
      <c r="R202" s="30"/>
      <c r="S202" s="15" t="s">
        <v>3500</v>
      </c>
      <c r="T202" s="15" t="s">
        <v>18</v>
      </c>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15" t="s">
        <v>3501</v>
      </c>
    </row>
    <row r="203" spans="1:49" s="33" customFormat="1" ht="344.25" x14ac:dyDescent="0.25">
      <c r="A203" s="15">
        <v>205</v>
      </c>
      <c r="B203" s="15">
        <v>376</v>
      </c>
      <c r="C203" s="32">
        <v>45247.632407407407</v>
      </c>
      <c r="D203" s="15" t="s">
        <v>646</v>
      </c>
      <c r="E203" s="15" t="s">
        <v>3502</v>
      </c>
      <c r="F203" s="15" t="str">
        <f t="shared" si="3"/>
        <v>Diego Jovino Luduvério</v>
      </c>
      <c r="G203" s="15" t="s">
        <v>500</v>
      </c>
      <c r="H203" s="15" t="s">
        <v>195</v>
      </c>
      <c r="I203" s="15" t="s">
        <v>1016</v>
      </c>
      <c r="J203" s="15" t="s">
        <v>3503</v>
      </c>
      <c r="K203" s="15" t="s">
        <v>3504</v>
      </c>
      <c r="L203" s="15" t="s">
        <v>3505</v>
      </c>
      <c r="M203" s="15" t="s">
        <v>3506</v>
      </c>
      <c r="N203" s="15" t="s">
        <v>3507</v>
      </c>
      <c r="O203" s="30"/>
      <c r="P203" s="30"/>
      <c r="Q203" s="15" t="s">
        <v>3508</v>
      </c>
      <c r="R203" s="30"/>
      <c r="S203" s="30"/>
      <c r="T203" s="15" t="s">
        <v>3509</v>
      </c>
      <c r="U203" s="30"/>
      <c r="V203" s="30"/>
      <c r="W203" s="15" t="s">
        <v>1696</v>
      </c>
      <c r="X203" s="30"/>
      <c r="Y203" s="30"/>
      <c r="Z203" s="15" t="s">
        <v>3510</v>
      </c>
      <c r="AA203" s="30"/>
      <c r="AB203" s="30"/>
      <c r="AC203" s="15" t="s">
        <v>3511</v>
      </c>
      <c r="AD203" s="30"/>
      <c r="AE203" s="30"/>
      <c r="AF203" s="15" t="s">
        <v>3512</v>
      </c>
      <c r="AG203" s="30"/>
      <c r="AH203" s="30"/>
      <c r="AI203" s="15" t="s">
        <v>3513</v>
      </c>
      <c r="AJ203" s="30"/>
      <c r="AK203" s="30"/>
      <c r="AL203" s="15" t="s">
        <v>3514</v>
      </c>
      <c r="AM203" s="30"/>
      <c r="AN203" s="30"/>
      <c r="AO203" s="15" t="s">
        <v>1262</v>
      </c>
      <c r="AP203" s="30"/>
      <c r="AQ203" s="30"/>
      <c r="AR203" s="15" t="s">
        <v>3335</v>
      </c>
      <c r="AS203" s="30"/>
      <c r="AT203" s="30"/>
      <c r="AU203" s="15" t="s">
        <v>716</v>
      </c>
      <c r="AV203" s="30"/>
      <c r="AW203" s="15" t="s">
        <v>3515</v>
      </c>
    </row>
    <row r="204" spans="1:49" s="33" customFormat="1" ht="409.5" x14ac:dyDescent="0.25">
      <c r="A204" s="15">
        <v>206</v>
      </c>
      <c r="B204" s="15">
        <v>377</v>
      </c>
      <c r="C204" s="32">
        <v>45247.643310185187</v>
      </c>
      <c r="D204" s="15" t="s">
        <v>646</v>
      </c>
      <c r="E204" s="15" t="s">
        <v>3516</v>
      </c>
      <c r="F204" s="15" t="str">
        <f t="shared" si="3"/>
        <v>Ana Paula Aparecida Rocha</v>
      </c>
      <c r="G204" s="15" t="s">
        <v>358</v>
      </c>
      <c r="H204" s="15" t="s">
        <v>195</v>
      </c>
      <c r="I204" s="15" t="s">
        <v>719</v>
      </c>
      <c r="J204" s="15" t="s">
        <v>3517</v>
      </c>
      <c r="K204" s="15" t="s">
        <v>3518</v>
      </c>
      <c r="L204" s="15" t="s">
        <v>3519</v>
      </c>
      <c r="M204" s="15" t="s">
        <v>3520</v>
      </c>
      <c r="N204" s="15" t="s">
        <v>1579</v>
      </c>
      <c r="O204" s="30"/>
      <c r="P204" s="15" t="s">
        <v>3521</v>
      </c>
      <c r="Q204" s="15" t="s">
        <v>3522</v>
      </c>
      <c r="R204" s="30"/>
      <c r="S204" s="15" t="s">
        <v>3523</v>
      </c>
      <c r="T204" s="15" t="s">
        <v>3524</v>
      </c>
      <c r="U204" s="30"/>
      <c r="V204" s="15" t="s">
        <v>3525</v>
      </c>
      <c r="W204" s="15" t="s">
        <v>1911</v>
      </c>
      <c r="X204" s="30"/>
      <c r="Y204" s="15" t="s">
        <v>3526</v>
      </c>
      <c r="Z204" s="15" t="s">
        <v>3527</v>
      </c>
      <c r="AA204" s="30"/>
      <c r="AB204" s="15" t="s">
        <v>3528</v>
      </c>
      <c r="AC204" s="15" t="s">
        <v>3529</v>
      </c>
      <c r="AD204" s="30"/>
      <c r="AE204" s="15" t="s">
        <v>3530</v>
      </c>
      <c r="AF204" s="15" t="s">
        <v>3531</v>
      </c>
      <c r="AG204" s="30"/>
      <c r="AH204" s="15" t="s">
        <v>3532</v>
      </c>
      <c r="AI204" s="15" t="s">
        <v>3533</v>
      </c>
      <c r="AJ204" s="30"/>
      <c r="AK204" s="15" t="s">
        <v>3534</v>
      </c>
      <c r="AL204" s="15" t="s">
        <v>1737</v>
      </c>
      <c r="AM204" s="30"/>
      <c r="AN204" s="15" t="s">
        <v>3535</v>
      </c>
      <c r="AO204" s="15" t="s">
        <v>798</v>
      </c>
      <c r="AP204" s="30"/>
      <c r="AQ204" s="15" t="s">
        <v>3536</v>
      </c>
      <c r="AR204" s="15" t="s">
        <v>935</v>
      </c>
      <c r="AS204" s="30"/>
      <c r="AT204" s="15" t="s">
        <v>3537</v>
      </c>
      <c r="AU204" s="15" t="s">
        <v>716</v>
      </c>
      <c r="AV204" s="30"/>
      <c r="AW204" s="15" t="s">
        <v>3538</v>
      </c>
    </row>
    <row r="205" spans="1:49" s="33" customFormat="1" ht="331.5" x14ac:dyDescent="0.25">
      <c r="A205" s="15">
        <v>208</v>
      </c>
      <c r="B205" s="15">
        <v>379</v>
      </c>
      <c r="C205" s="32">
        <v>45247.681585648148</v>
      </c>
      <c r="D205" s="15" t="s">
        <v>646</v>
      </c>
      <c r="E205" s="15" t="s">
        <v>3539</v>
      </c>
      <c r="F205" s="15" t="str">
        <f t="shared" si="3"/>
        <v>Admilton Gonçalves De Oliveira</v>
      </c>
      <c r="G205" s="15" t="s">
        <v>501</v>
      </c>
      <c r="H205" s="15" t="s">
        <v>195</v>
      </c>
      <c r="I205" s="15" t="s">
        <v>719</v>
      </c>
      <c r="J205" s="15" t="s">
        <v>3540</v>
      </c>
      <c r="K205" s="15" t="s">
        <v>3541</v>
      </c>
      <c r="L205" s="15" t="s">
        <v>3542</v>
      </c>
      <c r="M205" s="30"/>
      <c r="N205" s="15" t="s">
        <v>3543</v>
      </c>
      <c r="O205" s="15" t="s">
        <v>3544</v>
      </c>
      <c r="P205" s="15" t="s">
        <v>3545</v>
      </c>
      <c r="Q205" s="15" t="s">
        <v>3546</v>
      </c>
      <c r="R205" s="15" t="s">
        <v>3547</v>
      </c>
      <c r="S205" s="30"/>
      <c r="T205" s="15" t="s">
        <v>3548</v>
      </c>
      <c r="U205" s="30"/>
      <c r="V205" s="30"/>
      <c r="W205" s="15" t="s">
        <v>1024</v>
      </c>
      <c r="X205" s="30"/>
      <c r="Y205" s="30"/>
      <c r="Z205" s="15" t="s">
        <v>3549</v>
      </c>
      <c r="AA205" s="30"/>
      <c r="AB205" s="30"/>
      <c r="AC205" s="15" t="s">
        <v>3550</v>
      </c>
      <c r="AD205" s="30"/>
      <c r="AE205" s="30"/>
      <c r="AF205" s="15" t="s">
        <v>3551</v>
      </c>
      <c r="AG205" s="30"/>
      <c r="AH205" s="30"/>
      <c r="AI205" s="15" t="s">
        <v>3552</v>
      </c>
      <c r="AJ205" s="15" t="s">
        <v>3553</v>
      </c>
      <c r="AK205" s="30"/>
      <c r="AL205" s="15" t="s">
        <v>3402</v>
      </c>
      <c r="AM205" s="30"/>
      <c r="AN205" s="30"/>
      <c r="AO205" s="15" t="s">
        <v>1902</v>
      </c>
      <c r="AP205" s="30"/>
      <c r="AQ205" s="30"/>
      <c r="AR205" s="15" t="s">
        <v>1556</v>
      </c>
      <c r="AS205" s="30"/>
      <c r="AT205" s="30"/>
      <c r="AU205" s="15" t="s">
        <v>27</v>
      </c>
      <c r="AV205" s="30"/>
      <c r="AW205" s="15" t="s">
        <v>3554</v>
      </c>
    </row>
    <row r="206" spans="1:49" s="33" customFormat="1" ht="293.25" x14ac:dyDescent="0.25">
      <c r="A206" s="15">
        <v>211</v>
      </c>
      <c r="B206" s="15">
        <v>382</v>
      </c>
      <c r="C206" s="32">
        <v>45247.695856481485</v>
      </c>
      <c r="D206" s="15" t="s">
        <v>646</v>
      </c>
      <c r="E206" s="15" t="s">
        <v>3555</v>
      </c>
      <c r="F206" s="15" t="str">
        <f t="shared" si="3"/>
        <v>Julyerme Matheus Tonin</v>
      </c>
      <c r="G206" s="15" t="s">
        <v>324</v>
      </c>
      <c r="H206" s="15" t="s">
        <v>194</v>
      </c>
      <c r="I206" s="30"/>
      <c r="J206" s="15" t="s">
        <v>2334</v>
      </c>
      <c r="K206" s="15" t="s">
        <v>3556</v>
      </c>
      <c r="L206" s="15" t="s">
        <v>3557</v>
      </c>
      <c r="M206" s="15" t="s">
        <v>3558</v>
      </c>
      <c r="N206" s="15" t="s">
        <v>3559</v>
      </c>
      <c r="O206" s="15" t="s">
        <v>3560</v>
      </c>
      <c r="P206" s="30"/>
      <c r="Q206" s="15" t="s">
        <v>3561</v>
      </c>
      <c r="R206" s="15" t="s">
        <v>3562</v>
      </c>
      <c r="S206" s="30"/>
      <c r="T206" s="15" t="s">
        <v>3563</v>
      </c>
      <c r="U206" s="15" t="s">
        <v>3564</v>
      </c>
      <c r="V206" s="30"/>
      <c r="W206" s="15" t="s">
        <v>1963</v>
      </c>
      <c r="X206" s="30"/>
      <c r="Y206" s="30"/>
      <c r="Z206" s="15" t="s">
        <v>3565</v>
      </c>
      <c r="AA206" s="30"/>
      <c r="AB206" s="30"/>
      <c r="AC206" s="15" t="s">
        <v>3566</v>
      </c>
      <c r="AD206" s="15" t="s">
        <v>3567</v>
      </c>
      <c r="AE206" s="30"/>
      <c r="AF206" s="15" t="s">
        <v>3568</v>
      </c>
      <c r="AG206" s="30"/>
      <c r="AH206" s="30"/>
      <c r="AI206" s="15" t="s">
        <v>3569</v>
      </c>
      <c r="AJ206" s="30"/>
      <c r="AK206" s="30"/>
      <c r="AL206" s="15" t="s">
        <v>3570</v>
      </c>
      <c r="AM206" s="30"/>
      <c r="AN206" s="30"/>
      <c r="AO206" s="15" t="s">
        <v>3571</v>
      </c>
      <c r="AP206" s="15" t="s">
        <v>3572</v>
      </c>
      <c r="AQ206" s="30"/>
      <c r="AR206" s="15" t="s">
        <v>77</v>
      </c>
      <c r="AS206" s="15" t="s">
        <v>3573</v>
      </c>
      <c r="AT206" s="30"/>
      <c r="AU206" s="15" t="s">
        <v>1009</v>
      </c>
      <c r="AV206" s="15" t="s">
        <v>3574</v>
      </c>
      <c r="AW206" s="15" t="s">
        <v>3575</v>
      </c>
    </row>
    <row r="207" spans="1:49" s="33" customFormat="1" ht="255" x14ac:dyDescent="0.25">
      <c r="A207" s="15">
        <v>209</v>
      </c>
      <c r="B207" s="15">
        <v>380</v>
      </c>
      <c r="C207" s="32">
        <v>45247.684131944443</v>
      </c>
      <c r="D207" s="15" t="s">
        <v>646</v>
      </c>
      <c r="E207" s="15" t="s">
        <v>3576</v>
      </c>
      <c r="F207" s="15" t="str">
        <f t="shared" si="3"/>
        <v>Marco Antonio Zanata Alves</v>
      </c>
      <c r="G207" s="15" t="s">
        <v>403</v>
      </c>
      <c r="H207" s="15" t="s">
        <v>182</v>
      </c>
      <c r="I207" s="15" t="s">
        <v>690</v>
      </c>
      <c r="J207" s="15" t="s">
        <v>1301</v>
      </c>
      <c r="K207" s="15" t="s">
        <v>3577</v>
      </c>
      <c r="L207" s="15" t="s">
        <v>3578</v>
      </c>
      <c r="M207" s="15" t="s">
        <v>3579</v>
      </c>
      <c r="N207" s="15" t="s">
        <v>3580</v>
      </c>
      <c r="O207" s="30"/>
      <c r="P207" s="15" t="s">
        <v>3581</v>
      </c>
      <c r="Q207" s="15" t="s">
        <v>3582</v>
      </c>
      <c r="R207" s="30"/>
      <c r="S207" s="30"/>
      <c r="T207" s="15" t="s">
        <v>1415</v>
      </c>
      <c r="U207" s="30"/>
      <c r="V207" s="15" t="s">
        <v>3583</v>
      </c>
      <c r="W207" s="15" t="s">
        <v>1277</v>
      </c>
      <c r="X207" s="30"/>
      <c r="Y207" s="30"/>
      <c r="Z207" s="30"/>
      <c r="AA207" s="30"/>
      <c r="AB207" s="30"/>
      <c r="AC207" s="15" t="s">
        <v>1044</v>
      </c>
      <c r="AD207" s="30"/>
      <c r="AE207" s="30"/>
      <c r="AF207" s="15" t="s">
        <v>128</v>
      </c>
      <c r="AG207" s="30"/>
      <c r="AH207" s="30"/>
      <c r="AI207" s="30"/>
      <c r="AJ207" s="30"/>
      <c r="AK207" s="30"/>
      <c r="AL207" s="15" t="s">
        <v>3584</v>
      </c>
      <c r="AM207" s="30"/>
      <c r="AN207" s="30"/>
      <c r="AO207" s="15" t="s">
        <v>714</v>
      </c>
      <c r="AP207" s="30"/>
      <c r="AQ207" s="30"/>
      <c r="AR207" s="15" t="s">
        <v>3264</v>
      </c>
      <c r="AS207" s="30"/>
      <c r="AT207" s="30"/>
      <c r="AU207" s="15" t="s">
        <v>716</v>
      </c>
      <c r="AV207" s="30"/>
      <c r="AW207" s="30"/>
    </row>
    <row r="208" spans="1:49" s="33" customFormat="1" ht="293.25" x14ac:dyDescent="0.25">
      <c r="A208" s="15">
        <v>210</v>
      </c>
      <c r="B208" s="15">
        <v>381</v>
      </c>
      <c r="C208" s="32">
        <v>45247.687743055554</v>
      </c>
      <c r="D208" s="15" t="s">
        <v>646</v>
      </c>
      <c r="E208" s="15" t="s">
        <v>3585</v>
      </c>
      <c r="F208" s="15" t="str">
        <f t="shared" si="3"/>
        <v>Antonio Marcos Cardoso Silva</v>
      </c>
      <c r="G208" s="15" t="s">
        <v>430</v>
      </c>
      <c r="H208" s="15" t="s">
        <v>182</v>
      </c>
      <c r="I208" s="15" t="s">
        <v>3586</v>
      </c>
      <c r="J208" s="15" t="s">
        <v>3587</v>
      </c>
      <c r="K208" s="15" t="s">
        <v>3588</v>
      </c>
      <c r="L208" s="15" t="s">
        <v>3589</v>
      </c>
      <c r="M208" s="30"/>
      <c r="N208" s="15" t="s">
        <v>1021</v>
      </c>
      <c r="O208" s="30"/>
      <c r="P208" s="30"/>
      <c r="Q208" s="15" t="s">
        <v>1632</v>
      </c>
      <c r="R208" s="30"/>
      <c r="S208" s="30"/>
      <c r="T208" s="15" t="s">
        <v>3590</v>
      </c>
      <c r="U208" s="30"/>
      <c r="V208" s="30"/>
      <c r="W208" s="15" t="s">
        <v>1146</v>
      </c>
      <c r="X208" s="30"/>
      <c r="Y208" s="30"/>
      <c r="Z208" s="15" t="s">
        <v>3591</v>
      </c>
      <c r="AA208" s="30"/>
      <c r="AB208" s="30"/>
      <c r="AC208" s="15" t="s">
        <v>977</v>
      </c>
      <c r="AD208" s="30"/>
      <c r="AE208" s="30"/>
      <c r="AF208" s="15" t="s">
        <v>2315</v>
      </c>
      <c r="AG208" s="30"/>
      <c r="AH208" s="30"/>
      <c r="AI208" s="15" t="s">
        <v>3592</v>
      </c>
      <c r="AJ208" s="30"/>
      <c r="AK208" s="30"/>
      <c r="AL208" s="15" t="s">
        <v>3593</v>
      </c>
      <c r="AM208" s="30"/>
      <c r="AN208" s="30"/>
      <c r="AO208" s="15" t="s">
        <v>911</v>
      </c>
      <c r="AP208" s="30"/>
      <c r="AQ208" s="30"/>
      <c r="AR208" s="15" t="s">
        <v>935</v>
      </c>
      <c r="AS208" s="30"/>
      <c r="AT208" s="30"/>
      <c r="AU208" s="30"/>
      <c r="AV208" s="30"/>
      <c r="AW208" s="15" t="s">
        <v>3594</v>
      </c>
    </row>
    <row r="209" spans="1:49" s="33" customFormat="1" ht="280.5" x14ac:dyDescent="0.25">
      <c r="A209" s="15">
        <v>217</v>
      </c>
      <c r="B209" s="15">
        <v>388</v>
      </c>
      <c r="C209" s="32">
        <v>45247.749965277777</v>
      </c>
      <c r="D209" s="15" t="s">
        <v>646</v>
      </c>
      <c r="E209" s="15" t="s">
        <v>3595</v>
      </c>
      <c r="F209" s="15" t="str">
        <f t="shared" si="3"/>
        <v>Roberto Candido</v>
      </c>
      <c r="G209" s="15" t="s">
        <v>429</v>
      </c>
      <c r="H209" s="15" t="s">
        <v>182</v>
      </c>
      <c r="I209" s="15" t="s">
        <v>2183</v>
      </c>
      <c r="J209" s="15" t="s">
        <v>3596</v>
      </c>
      <c r="K209" s="15" t="s">
        <v>3597</v>
      </c>
      <c r="L209" s="15" t="s">
        <v>3598</v>
      </c>
      <c r="M209" s="15" t="s">
        <v>3599</v>
      </c>
      <c r="N209" s="15" t="s">
        <v>3600</v>
      </c>
      <c r="O209" s="15" t="s">
        <v>3601</v>
      </c>
      <c r="P209" s="15" t="s">
        <v>3602</v>
      </c>
      <c r="Q209" s="15" t="s">
        <v>3603</v>
      </c>
      <c r="R209" s="30"/>
      <c r="S209" s="15" t="s">
        <v>3604</v>
      </c>
      <c r="T209" s="15" t="s">
        <v>865</v>
      </c>
      <c r="U209" s="30"/>
      <c r="V209" s="30"/>
      <c r="W209" s="15" t="s">
        <v>1716</v>
      </c>
      <c r="X209" s="30"/>
      <c r="Y209" s="15" t="s">
        <v>3605</v>
      </c>
      <c r="Z209" s="15" t="s">
        <v>3606</v>
      </c>
      <c r="AA209" s="30"/>
      <c r="AB209" s="30"/>
      <c r="AC209" s="15" t="s">
        <v>3607</v>
      </c>
      <c r="AD209" s="30"/>
      <c r="AE209" s="30"/>
      <c r="AF209" s="15" t="s">
        <v>3608</v>
      </c>
      <c r="AG209" s="30"/>
      <c r="AH209" s="30"/>
      <c r="AI209" s="15" t="s">
        <v>1967</v>
      </c>
      <c r="AJ209" s="30"/>
      <c r="AK209" s="30"/>
      <c r="AL209" s="15" t="s">
        <v>3609</v>
      </c>
      <c r="AM209" s="30"/>
      <c r="AN209" s="30"/>
      <c r="AO209" s="15" t="s">
        <v>2896</v>
      </c>
      <c r="AP209" s="30"/>
      <c r="AQ209" s="30"/>
      <c r="AR209" s="15" t="s">
        <v>914</v>
      </c>
      <c r="AS209" s="30"/>
      <c r="AT209" s="30"/>
      <c r="AU209" s="30"/>
      <c r="AV209" s="30"/>
      <c r="AW209" s="30"/>
    </row>
    <row r="210" spans="1:49" s="33" customFormat="1" ht="318.75" x14ac:dyDescent="0.25">
      <c r="A210" s="15">
        <v>214</v>
      </c>
      <c r="B210" s="15">
        <v>385</v>
      </c>
      <c r="C210" s="32">
        <v>45247.717060185183</v>
      </c>
      <c r="D210" s="15" t="s">
        <v>646</v>
      </c>
      <c r="E210" s="15" t="s">
        <v>3610</v>
      </c>
      <c r="F210" s="15" t="str">
        <f t="shared" si="3"/>
        <v>Naira Gisele Pizzinatti</v>
      </c>
      <c r="G210" s="15" t="s">
        <v>503</v>
      </c>
      <c r="H210" s="15" t="s">
        <v>195</v>
      </c>
      <c r="I210" s="15" t="s">
        <v>1558</v>
      </c>
      <c r="J210" s="15" t="s">
        <v>3611</v>
      </c>
      <c r="K210" s="15" t="s">
        <v>3612</v>
      </c>
      <c r="L210" s="15" t="s">
        <v>3613</v>
      </c>
      <c r="M210" s="30"/>
      <c r="N210" s="15" t="s">
        <v>3614</v>
      </c>
      <c r="O210" s="30"/>
      <c r="P210" s="30"/>
      <c r="Q210" s="15" t="s">
        <v>1797</v>
      </c>
      <c r="R210" s="30"/>
      <c r="S210" s="30"/>
      <c r="T210" s="15" t="s">
        <v>3615</v>
      </c>
      <c r="U210" s="30"/>
      <c r="V210" s="30"/>
      <c r="W210" s="15" t="s">
        <v>790</v>
      </c>
      <c r="X210" s="30"/>
      <c r="Y210" s="30"/>
      <c r="Z210" s="15" t="s">
        <v>3616</v>
      </c>
      <c r="AA210" s="30"/>
      <c r="AB210" s="30"/>
      <c r="AC210" s="15" t="s">
        <v>3617</v>
      </c>
      <c r="AD210" s="30"/>
      <c r="AE210" s="30"/>
      <c r="AF210" s="15" t="s">
        <v>3618</v>
      </c>
      <c r="AG210" s="30"/>
      <c r="AH210" s="30"/>
      <c r="AI210" s="15" t="s">
        <v>3619</v>
      </c>
      <c r="AJ210" s="30"/>
      <c r="AK210" s="30"/>
      <c r="AL210" s="15" t="s">
        <v>1152</v>
      </c>
      <c r="AM210" s="30"/>
      <c r="AN210" s="30"/>
      <c r="AO210" s="15" t="s">
        <v>1850</v>
      </c>
      <c r="AP210" s="30"/>
      <c r="AQ210" s="30"/>
      <c r="AR210" s="15" t="s">
        <v>1556</v>
      </c>
      <c r="AS210" s="30"/>
      <c r="AT210" s="30"/>
      <c r="AU210" s="15" t="s">
        <v>716</v>
      </c>
      <c r="AV210" s="30"/>
      <c r="AW210" s="15" t="s">
        <v>3620</v>
      </c>
    </row>
    <row r="211" spans="1:49" s="33" customFormat="1" ht="165.75" x14ac:dyDescent="0.25">
      <c r="A211" s="15">
        <v>212</v>
      </c>
      <c r="B211" s="15">
        <v>383</v>
      </c>
      <c r="C211" s="32">
        <v>45247.70380787037</v>
      </c>
      <c r="D211" s="15" t="s">
        <v>646</v>
      </c>
      <c r="E211" s="15" t="s">
        <v>3621</v>
      </c>
      <c r="F211" s="15" t="str">
        <f t="shared" si="3"/>
        <v>Eduardo Akira Azuma</v>
      </c>
      <c r="G211" s="15" t="s">
        <v>504</v>
      </c>
      <c r="H211" s="15" t="s">
        <v>214</v>
      </c>
      <c r="I211" s="15" t="s">
        <v>3622</v>
      </c>
      <c r="J211" s="15" t="s">
        <v>3623</v>
      </c>
      <c r="K211" s="15" t="s">
        <v>3624</v>
      </c>
      <c r="L211" s="15" t="s">
        <v>3625</v>
      </c>
      <c r="M211" s="30"/>
      <c r="N211" s="30"/>
      <c r="O211" s="30"/>
      <c r="P211" s="15" t="s">
        <v>3626</v>
      </c>
      <c r="Q211" s="15" t="s">
        <v>3416</v>
      </c>
      <c r="R211" s="30"/>
      <c r="S211" s="30"/>
      <c r="T211" s="30"/>
      <c r="U211" s="30"/>
      <c r="V211" s="30"/>
      <c r="W211" s="30"/>
      <c r="X211" s="30"/>
      <c r="Y211" s="30"/>
      <c r="Z211" s="30"/>
      <c r="AA211" s="30"/>
      <c r="AB211" s="30"/>
      <c r="AC211" s="30"/>
      <c r="AD211" s="30"/>
      <c r="AE211" s="30"/>
      <c r="AF211" s="30"/>
      <c r="AG211" s="30"/>
      <c r="AH211" s="30"/>
      <c r="AI211" s="30"/>
      <c r="AJ211" s="30"/>
      <c r="AK211" s="15" t="s">
        <v>3627</v>
      </c>
      <c r="AL211" s="15" t="s">
        <v>2096</v>
      </c>
      <c r="AM211" s="30"/>
      <c r="AN211" s="30"/>
      <c r="AO211" s="30"/>
      <c r="AP211" s="30"/>
      <c r="AQ211" s="30"/>
      <c r="AR211" s="30"/>
      <c r="AS211" s="30"/>
      <c r="AT211" s="30"/>
      <c r="AU211" s="30"/>
      <c r="AV211" s="30"/>
      <c r="AW211" s="30"/>
    </row>
    <row r="212" spans="1:49" s="33" customFormat="1" ht="229.5" x14ac:dyDescent="0.25">
      <c r="A212" s="15">
        <v>215</v>
      </c>
      <c r="B212" s="15">
        <v>386</v>
      </c>
      <c r="C212" s="32">
        <v>45247.718229166669</v>
      </c>
      <c r="D212" s="15" t="s">
        <v>646</v>
      </c>
      <c r="E212" s="15" t="s">
        <v>3628</v>
      </c>
      <c r="F212" s="15" t="str">
        <f t="shared" si="3"/>
        <v>Felipe Fernando Ruiz Gonçalves</v>
      </c>
      <c r="G212" s="15" t="s">
        <v>505</v>
      </c>
      <c r="H212" s="15" t="s">
        <v>194</v>
      </c>
      <c r="I212" s="15" t="s">
        <v>285</v>
      </c>
      <c r="J212" s="15" t="s">
        <v>3629</v>
      </c>
      <c r="K212" s="15" t="s">
        <v>3630</v>
      </c>
      <c r="L212" s="15" t="s">
        <v>3631</v>
      </c>
      <c r="M212" s="15" t="s">
        <v>3632</v>
      </c>
      <c r="N212" s="15" t="s">
        <v>3633</v>
      </c>
      <c r="O212" s="30"/>
      <c r="P212" s="30"/>
      <c r="Q212" s="30"/>
      <c r="R212" s="30"/>
      <c r="S212" s="30"/>
      <c r="T212" s="30"/>
      <c r="U212" s="30"/>
      <c r="V212" s="30"/>
      <c r="W212" s="30"/>
      <c r="X212" s="30"/>
      <c r="Y212" s="15" t="s">
        <v>3634</v>
      </c>
      <c r="Z212" s="15" t="s">
        <v>3635</v>
      </c>
      <c r="AA212" s="30"/>
      <c r="AB212" s="30"/>
      <c r="AC212" s="30"/>
      <c r="AD212" s="30"/>
      <c r="AE212" s="30"/>
      <c r="AF212" s="30"/>
      <c r="AG212" s="30"/>
      <c r="AH212" s="30"/>
      <c r="AI212" s="30"/>
      <c r="AJ212" s="30"/>
      <c r="AK212" s="15" t="s">
        <v>3636</v>
      </c>
      <c r="AL212" s="15" t="s">
        <v>3637</v>
      </c>
      <c r="AM212" s="30"/>
      <c r="AN212" s="30"/>
      <c r="AO212" s="30"/>
      <c r="AP212" s="30"/>
      <c r="AQ212" s="30"/>
      <c r="AR212" s="30"/>
      <c r="AS212" s="30"/>
      <c r="AT212" s="30"/>
      <c r="AU212" s="30"/>
      <c r="AV212" s="30"/>
      <c r="AW212" s="15" t="s">
        <v>3638</v>
      </c>
    </row>
    <row r="213" spans="1:49" s="33" customFormat="1" ht="306" x14ac:dyDescent="0.25">
      <c r="A213" s="15">
        <v>218</v>
      </c>
      <c r="B213" s="15">
        <v>389</v>
      </c>
      <c r="C213" s="32">
        <v>45247.801620370374</v>
      </c>
      <c r="D213" s="15" t="s">
        <v>646</v>
      </c>
      <c r="E213" s="15" t="s">
        <v>3639</v>
      </c>
      <c r="F213" s="15" t="str">
        <f t="shared" si="3"/>
        <v>Isabela Moori De Andrade</v>
      </c>
      <c r="G213" s="15" t="s">
        <v>507</v>
      </c>
      <c r="H213" s="15" t="s">
        <v>182</v>
      </c>
      <c r="I213" s="30"/>
      <c r="J213" s="15" t="s">
        <v>3640</v>
      </c>
      <c r="K213" s="15" t="s">
        <v>3641</v>
      </c>
      <c r="L213" s="15" t="s">
        <v>3642</v>
      </c>
      <c r="M213" s="30"/>
      <c r="N213" s="15" t="s">
        <v>3643</v>
      </c>
      <c r="O213" s="30"/>
      <c r="P213" s="30"/>
      <c r="Q213" s="15" t="s">
        <v>3644</v>
      </c>
      <c r="R213" s="30"/>
      <c r="S213" s="30"/>
      <c r="T213" s="15" t="s">
        <v>3645</v>
      </c>
      <c r="U213" s="15" t="s">
        <v>3646</v>
      </c>
      <c r="V213" s="30"/>
      <c r="W213" s="15" t="s">
        <v>1696</v>
      </c>
      <c r="X213" s="15" t="s">
        <v>3647</v>
      </c>
      <c r="Y213" s="30"/>
      <c r="Z213" s="15" t="s">
        <v>3648</v>
      </c>
      <c r="AA213" s="30"/>
      <c r="AB213" s="30"/>
      <c r="AC213" s="15" t="s">
        <v>3649</v>
      </c>
      <c r="AD213" s="15" t="s">
        <v>3650</v>
      </c>
      <c r="AE213" s="15" t="s">
        <v>3651</v>
      </c>
      <c r="AF213" s="15" t="s">
        <v>3652</v>
      </c>
      <c r="AG213" s="30"/>
      <c r="AH213" s="30"/>
      <c r="AI213" s="15" t="s">
        <v>3653</v>
      </c>
      <c r="AJ213" s="30"/>
      <c r="AK213" s="30"/>
      <c r="AL213" s="15" t="s">
        <v>2837</v>
      </c>
      <c r="AM213" s="30"/>
      <c r="AN213" s="30"/>
      <c r="AO213" s="15" t="s">
        <v>3654</v>
      </c>
      <c r="AP213" s="30"/>
      <c r="AQ213" s="30"/>
      <c r="AR213" s="15" t="s">
        <v>2972</v>
      </c>
      <c r="AS213" s="30"/>
      <c r="AT213" s="30"/>
      <c r="AU213" s="15" t="s">
        <v>1104</v>
      </c>
      <c r="AV213" s="30"/>
      <c r="AW213" s="15" t="s">
        <v>3655</v>
      </c>
    </row>
    <row r="214" spans="1:49" s="33" customFormat="1" ht="255" x14ac:dyDescent="0.25">
      <c r="A214" s="15">
        <v>219</v>
      </c>
      <c r="B214" s="15">
        <v>390</v>
      </c>
      <c r="C214" s="32">
        <v>45247.865405092591</v>
      </c>
      <c r="D214" s="15" t="s">
        <v>646</v>
      </c>
      <c r="E214" s="15" t="s">
        <v>3656</v>
      </c>
      <c r="F214" s="15" t="str">
        <f t="shared" si="3"/>
        <v>Meiri Inoue</v>
      </c>
      <c r="G214" s="15" t="s">
        <v>508</v>
      </c>
      <c r="H214" s="15" t="s">
        <v>182</v>
      </c>
      <c r="I214" s="15" t="s">
        <v>648</v>
      </c>
      <c r="J214" s="15" t="s">
        <v>3657</v>
      </c>
      <c r="K214" s="15" t="s">
        <v>3658</v>
      </c>
      <c r="L214" s="15" t="s">
        <v>3659</v>
      </c>
      <c r="M214" s="15" t="s">
        <v>3660</v>
      </c>
      <c r="N214" s="15" t="s">
        <v>3661</v>
      </c>
      <c r="O214" s="15" t="s">
        <v>3662</v>
      </c>
      <c r="P214" s="15" t="s">
        <v>3663</v>
      </c>
      <c r="Q214" s="15" t="s">
        <v>3664</v>
      </c>
      <c r="R214" s="30"/>
      <c r="S214" s="15" t="s">
        <v>3665</v>
      </c>
      <c r="T214" s="15" t="s">
        <v>3666</v>
      </c>
      <c r="U214" s="15" t="s">
        <v>3667</v>
      </c>
      <c r="V214" s="15" t="s">
        <v>3668</v>
      </c>
      <c r="W214" s="15" t="s">
        <v>1963</v>
      </c>
      <c r="X214" s="30"/>
      <c r="Y214" s="15" t="s">
        <v>3669</v>
      </c>
      <c r="Z214" s="15" t="s">
        <v>3670</v>
      </c>
      <c r="AA214" s="30"/>
      <c r="AB214" s="15" t="s">
        <v>3671</v>
      </c>
      <c r="AC214" s="15" t="s">
        <v>3672</v>
      </c>
      <c r="AD214" s="30"/>
      <c r="AE214" s="15" t="s">
        <v>3673</v>
      </c>
      <c r="AF214" s="15" t="s">
        <v>3674</v>
      </c>
      <c r="AG214" s="15" t="s">
        <v>3675</v>
      </c>
      <c r="AH214" s="15" t="s">
        <v>3676</v>
      </c>
      <c r="AI214" s="15" t="s">
        <v>3677</v>
      </c>
      <c r="AJ214" s="30"/>
      <c r="AK214" s="15" t="s">
        <v>3678</v>
      </c>
      <c r="AL214" s="15" t="s">
        <v>3679</v>
      </c>
      <c r="AM214" s="30"/>
      <c r="AN214" s="30"/>
      <c r="AO214" s="15" t="s">
        <v>3680</v>
      </c>
      <c r="AP214" s="30"/>
      <c r="AQ214" s="30"/>
      <c r="AR214" s="15" t="s">
        <v>1866</v>
      </c>
      <c r="AS214" s="30"/>
      <c r="AT214" s="15" t="s">
        <v>3681</v>
      </c>
      <c r="AU214" s="15" t="s">
        <v>856</v>
      </c>
      <c r="AV214" s="30"/>
      <c r="AW214" s="30"/>
    </row>
    <row r="215" spans="1:49" s="33" customFormat="1" ht="395.25" x14ac:dyDescent="0.25">
      <c r="A215" s="15">
        <v>220</v>
      </c>
      <c r="B215" s="15">
        <v>391</v>
      </c>
      <c r="C215" s="32">
        <v>45248.507696759261</v>
      </c>
      <c r="D215" s="15" t="s">
        <v>646</v>
      </c>
      <c r="E215" s="15" t="s">
        <v>3682</v>
      </c>
      <c r="F215" s="15" t="str">
        <f t="shared" si="3"/>
        <v>Halley Caixeta De Oliveira</v>
      </c>
      <c r="G215" s="15" t="s">
        <v>360</v>
      </c>
      <c r="H215" s="15" t="s">
        <v>195</v>
      </c>
      <c r="I215" s="30"/>
      <c r="J215" s="15" t="s">
        <v>3683</v>
      </c>
      <c r="K215" s="15" t="s">
        <v>3684</v>
      </c>
      <c r="L215" s="15" t="s">
        <v>3685</v>
      </c>
      <c r="M215" s="30"/>
      <c r="N215" s="15" t="s">
        <v>3295</v>
      </c>
      <c r="O215" s="15" t="s">
        <v>3686</v>
      </c>
      <c r="P215" s="30"/>
      <c r="Q215" s="15" t="s">
        <v>3687</v>
      </c>
      <c r="R215" s="30"/>
      <c r="S215" s="30"/>
      <c r="T215" s="15" t="s">
        <v>3688</v>
      </c>
      <c r="U215" s="30"/>
      <c r="V215" s="30"/>
      <c r="W215" s="15" t="s">
        <v>790</v>
      </c>
      <c r="X215" s="30"/>
      <c r="Y215" s="30"/>
      <c r="Z215" s="15" t="s">
        <v>3689</v>
      </c>
      <c r="AA215" s="30"/>
      <c r="AB215" s="30"/>
      <c r="AC215" s="15" t="s">
        <v>2856</v>
      </c>
      <c r="AD215" s="30"/>
      <c r="AE215" s="30"/>
      <c r="AF215" s="15" t="s">
        <v>2684</v>
      </c>
      <c r="AG215" s="15" t="s">
        <v>3690</v>
      </c>
      <c r="AH215" s="30"/>
      <c r="AI215" s="15" t="s">
        <v>3107</v>
      </c>
      <c r="AJ215" s="30"/>
      <c r="AK215" s="30"/>
      <c r="AL215" s="15" t="s">
        <v>2461</v>
      </c>
      <c r="AM215" s="30"/>
      <c r="AN215" s="30"/>
      <c r="AO215" s="15" t="s">
        <v>934</v>
      </c>
      <c r="AP215" s="30"/>
      <c r="AQ215" s="30"/>
      <c r="AR215" s="15" t="s">
        <v>1556</v>
      </c>
      <c r="AS215" s="30"/>
      <c r="AT215" s="30"/>
      <c r="AU215" s="15" t="s">
        <v>716</v>
      </c>
      <c r="AV215" s="30"/>
      <c r="AW215" s="15" t="s">
        <v>3691</v>
      </c>
    </row>
    <row r="216" spans="1:49" s="33" customFormat="1" ht="255" x14ac:dyDescent="0.25">
      <c r="A216" s="15">
        <v>221</v>
      </c>
      <c r="B216" s="15">
        <v>392</v>
      </c>
      <c r="C216" s="32">
        <v>45248.587187500001</v>
      </c>
      <c r="D216" s="15" t="s">
        <v>646</v>
      </c>
      <c r="E216" s="15" t="s">
        <v>3692</v>
      </c>
      <c r="F216" s="15" t="str">
        <f t="shared" si="3"/>
        <v>Maico Taras Da Cunha</v>
      </c>
      <c r="G216" s="15" t="s">
        <v>510</v>
      </c>
      <c r="H216" s="15" t="s">
        <v>201</v>
      </c>
      <c r="I216" s="15" t="s">
        <v>648</v>
      </c>
      <c r="J216" s="15" t="s">
        <v>1301</v>
      </c>
      <c r="K216" s="15" t="s">
        <v>3693</v>
      </c>
      <c r="L216" s="15" t="s">
        <v>3694</v>
      </c>
      <c r="M216" s="15" t="s">
        <v>3695</v>
      </c>
      <c r="N216" s="15" t="s">
        <v>3696</v>
      </c>
      <c r="O216" s="30"/>
      <c r="P216" s="15" t="s">
        <v>3697</v>
      </c>
      <c r="Q216" s="15" t="s">
        <v>3698</v>
      </c>
      <c r="R216" s="30"/>
      <c r="S216" s="30"/>
      <c r="T216" s="15" t="s">
        <v>3699</v>
      </c>
      <c r="U216" s="30"/>
      <c r="V216" s="30"/>
      <c r="W216" s="15" t="s">
        <v>1696</v>
      </c>
      <c r="X216" s="30"/>
      <c r="Y216" s="30"/>
      <c r="Z216" s="15" t="s">
        <v>3700</v>
      </c>
      <c r="AA216" s="30"/>
      <c r="AB216" s="30"/>
      <c r="AC216" s="15" t="s">
        <v>3701</v>
      </c>
      <c r="AD216" s="30"/>
      <c r="AE216" s="30"/>
      <c r="AF216" s="15" t="s">
        <v>3702</v>
      </c>
      <c r="AG216" s="30"/>
      <c r="AH216" s="30"/>
      <c r="AI216" s="15" t="s">
        <v>3703</v>
      </c>
      <c r="AJ216" s="30"/>
      <c r="AK216" s="30"/>
      <c r="AL216" s="15" t="s">
        <v>3704</v>
      </c>
      <c r="AM216" s="30"/>
      <c r="AN216" s="30"/>
      <c r="AO216" s="15" t="s">
        <v>3705</v>
      </c>
      <c r="AP216" s="30"/>
      <c r="AQ216" s="30"/>
      <c r="AR216" s="15" t="s">
        <v>2881</v>
      </c>
      <c r="AS216" s="30"/>
      <c r="AT216" s="30"/>
      <c r="AU216" s="15" t="s">
        <v>1104</v>
      </c>
      <c r="AV216" s="30"/>
      <c r="AW216" s="15" t="s">
        <v>3706</v>
      </c>
    </row>
    <row r="217" spans="1:49" s="33" customFormat="1" ht="242.25" x14ac:dyDescent="0.25">
      <c r="A217" s="15">
        <v>222</v>
      </c>
      <c r="B217" s="15">
        <v>393</v>
      </c>
      <c r="C217" s="32">
        <v>45248.615601851852</v>
      </c>
      <c r="D217" s="15" t="s">
        <v>646</v>
      </c>
      <c r="E217" s="15" t="s">
        <v>3707</v>
      </c>
      <c r="F217" s="15" t="str">
        <f t="shared" si="3"/>
        <v>Valdir Frigo Denardin</v>
      </c>
      <c r="G217" s="15" t="s">
        <v>403</v>
      </c>
      <c r="H217" s="15" t="s">
        <v>199</v>
      </c>
      <c r="I217" s="15" t="s">
        <v>3708</v>
      </c>
      <c r="J217" s="15" t="s">
        <v>1301</v>
      </c>
      <c r="K217" s="15" t="s">
        <v>3709</v>
      </c>
      <c r="L217" s="15" t="s">
        <v>3710</v>
      </c>
      <c r="M217" s="15" t="s">
        <v>3711</v>
      </c>
      <c r="N217" s="15" t="s">
        <v>3712</v>
      </c>
      <c r="O217" s="30"/>
      <c r="P217" s="15" t="s">
        <v>3713</v>
      </c>
      <c r="Q217" s="15" t="s">
        <v>3714</v>
      </c>
      <c r="R217" s="30"/>
      <c r="S217" s="30"/>
      <c r="T217" s="15" t="s">
        <v>3715</v>
      </c>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row>
    <row r="218" spans="1:49" s="33" customFormat="1" ht="331.5" x14ac:dyDescent="0.25">
      <c r="A218" s="15">
        <v>223</v>
      </c>
      <c r="B218" s="15">
        <v>394</v>
      </c>
      <c r="C218" s="32">
        <v>45248.973738425928</v>
      </c>
      <c r="D218" s="15" t="s">
        <v>646</v>
      </c>
      <c r="E218" s="15" t="s">
        <v>3716</v>
      </c>
      <c r="F218" s="15" t="str">
        <f t="shared" si="3"/>
        <v>Paula Toshimi Matumoto Pintro</v>
      </c>
      <c r="G218" s="15" t="s">
        <v>324</v>
      </c>
      <c r="H218" s="15" t="s">
        <v>194</v>
      </c>
      <c r="I218" s="15" t="s">
        <v>285</v>
      </c>
      <c r="J218" s="15" t="s">
        <v>1301</v>
      </c>
      <c r="K218" s="15" t="s">
        <v>3717</v>
      </c>
      <c r="L218" s="15" t="s">
        <v>3718</v>
      </c>
      <c r="M218" s="15" t="s">
        <v>3719</v>
      </c>
      <c r="N218" s="15" t="s">
        <v>1271</v>
      </c>
      <c r="O218" s="30"/>
      <c r="P218" s="15" t="s">
        <v>3720</v>
      </c>
      <c r="Q218" s="15" t="s">
        <v>3721</v>
      </c>
      <c r="R218" s="30"/>
      <c r="S218" s="15" t="s">
        <v>3722</v>
      </c>
      <c r="T218" s="15" t="s">
        <v>2079</v>
      </c>
      <c r="U218" s="30"/>
      <c r="V218" s="30"/>
      <c r="W218" s="15" t="s">
        <v>971</v>
      </c>
      <c r="X218" s="30"/>
      <c r="Y218" s="30"/>
      <c r="Z218" s="15" t="s">
        <v>3723</v>
      </c>
      <c r="AA218" s="30"/>
      <c r="AB218" s="15" t="s">
        <v>3724</v>
      </c>
      <c r="AC218" s="15" t="s">
        <v>3725</v>
      </c>
      <c r="AD218" s="30"/>
      <c r="AE218" s="15" t="s">
        <v>3726</v>
      </c>
      <c r="AF218" s="15" t="s">
        <v>3727</v>
      </c>
      <c r="AG218" s="30"/>
      <c r="AH218" s="15" t="s">
        <v>3728</v>
      </c>
      <c r="AI218" s="15" t="s">
        <v>3729</v>
      </c>
      <c r="AJ218" s="30"/>
      <c r="AK218" s="15" t="s">
        <v>3730</v>
      </c>
      <c r="AL218" s="15" t="s">
        <v>3731</v>
      </c>
      <c r="AM218" s="30"/>
      <c r="AN218" s="30"/>
      <c r="AO218" s="30"/>
      <c r="AP218" s="30"/>
      <c r="AQ218" s="15" t="s">
        <v>3732</v>
      </c>
      <c r="AR218" s="15" t="s">
        <v>3733</v>
      </c>
      <c r="AS218" s="30"/>
      <c r="AT218" s="30"/>
      <c r="AU218" s="30"/>
      <c r="AV218" s="30"/>
      <c r="AW218" s="15" t="s">
        <v>3734</v>
      </c>
    </row>
    <row r="219" spans="1:49" s="33" customFormat="1" ht="280.5" x14ac:dyDescent="0.25">
      <c r="A219" s="15">
        <v>224</v>
      </c>
      <c r="B219" s="15">
        <v>395</v>
      </c>
      <c r="C219" s="32">
        <v>45248.990972222222</v>
      </c>
      <c r="D219" s="15" t="s">
        <v>646</v>
      </c>
      <c r="E219" s="15" t="s">
        <v>3735</v>
      </c>
      <c r="F219" s="15" t="str">
        <f t="shared" si="3"/>
        <v>Ana Paula Souza Cruz</v>
      </c>
      <c r="G219" s="15" t="s">
        <v>512</v>
      </c>
      <c r="H219" s="15" t="s">
        <v>215</v>
      </c>
      <c r="I219" s="15" t="s">
        <v>2252</v>
      </c>
      <c r="J219" s="15" t="s">
        <v>1705</v>
      </c>
      <c r="K219" s="15" t="s">
        <v>3736</v>
      </c>
      <c r="L219" s="15" t="s">
        <v>3737</v>
      </c>
      <c r="M219" s="15" t="s">
        <v>3738</v>
      </c>
      <c r="N219" s="15" t="s">
        <v>3643</v>
      </c>
      <c r="O219" s="30"/>
      <c r="P219" s="15" t="s">
        <v>3739</v>
      </c>
      <c r="Q219" s="15" t="s">
        <v>3740</v>
      </c>
      <c r="R219" s="30"/>
      <c r="S219" s="15" t="s">
        <v>3741</v>
      </c>
      <c r="T219" s="15" t="s">
        <v>3742</v>
      </c>
      <c r="U219" s="30"/>
      <c r="V219" s="30"/>
      <c r="W219" s="15" t="s">
        <v>2344</v>
      </c>
      <c r="X219" s="30"/>
      <c r="Y219" s="30"/>
      <c r="Z219" s="15" t="s">
        <v>3743</v>
      </c>
      <c r="AA219" s="30"/>
      <c r="AB219" s="30"/>
      <c r="AC219" s="15" t="s">
        <v>3744</v>
      </c>
      <c r="AD219" s="30"/>
      <c r="AE219" s="30"/>
      <c r="AF219" s="15" t="s">
        <v>3745</v>
      </c>
      <c r="AG219" s="30"/>
      <c r="AH219" s="30"/>
      <c r="AI219" s="15" t="s">
        <v>3746</v>
      </c>
      <c r="AJ219" s="30"/>
      <c r="AK219" s="30"/>
      <c r="AL219" s="15" t="s">
        <v>3747</v>
      </c>
      <c r="AM219" s="30"/>
      <c r="AN219" s="30"/>
      <c r="AO219" s="15" t="s">
        <v>3748</v>
      </c>
      <c r="AP219" s="30"/>
      <c r="AQ219" s="30"/>
      <c r="AR219" s="15" t="s">
        <v>1155</v>
      </c>
      <c r="AS219" s="30"/>
      <c r="AT219" s="30"/>
      <c r="AU219" s="15" t="s">
        <v>716</v>
      </c>
      <c r="AV219" s="30"/>
      <c r="AW219" s="15" t="s">
        <v>3749</v>
      </c>
    </row>
    <row r="220" spans="1:49" s="33" customFormat="1" ht="357" x14ac:dyDescent="0.25">
      <c r="A220" s="15">
        <v>225</v>
      </c>
      <c r="B220" s="15">
        <v>396</v>
      </c>
      <c r="C220" s="32">
        <v>45249.643171296295</v>
      </c>
      <c r="D220" s="15" t="s">
        <v>646</v>
      </c>
      <c r="E220" s="15" t="s">
        <v>3750</v>
      </c>
      <c r="F220" s="15" t="str">
        <f t="shared" si="3"/>
        <v>Glaucio Martins</v>
      </c>
      <c r="G220" s="15" t="s">
        <v>403</v>
      </c>
      <c r="H220" s="15" t="s">
        <v>182</v>
      </c>
      <c r="I220" s="15" t="s">
        <v>648</v>
      </c>
      <c r="J220" s="15" t="s">
        <v>3751</v>
      </c>
      <c r="K220" s="15" t="s">
        <v>3752</v>
      </c>
      <c r="L220" s="15" t="s">
        <v>3753</v>
      </c>
      <c r="M220" s="30"/>
      <c r="N220" s="15" t="s">
        <v>3754</v>
      </c>
      <c r="O220" s="30"/>
      <c r="P220" s="30"/>
      <c r="Q220" s="15" t="s">
        <v>3755</v>
      </c>
      <c r="R220" s="30"/>
      <c r="S220" s="30"/>
      <c r="T220" s="15" t="s">
        <v>3756</v>
      </c>
      <c r="U220" s="30"/>
      <c r="V220" s="30"/>
      <c r="W220" s="15" t="s">
        <v>708</v>
      </c>
      <c r="X220" s="30"/>
      <c r="Y220" s="30"/>
      <c r="Z220" s="15" t="s">
        <v>3757</v>
      </c>
      <c r="AA220" s="30"/>
      <c r="AB220" s="30"/>
      <c r="AC220" s="15" t="s">
        <v>3758</v>
      </c>
      <c r="AD220" s="30"/>
      <c r="AE220" s="30"/>
      <c r="AF220" s="15" t="s">
        <v>3759</v>
      </c>
      <c r="AG220" s="30"/>
      <c r="AH220" s="30"/>
      <c r="AI220" s="15" t="s">
        <v>3760</v>
      </c>
      <c r="AJ220" s="30"/>
      <c r="AK220" s="30"/>
      <c r="AL220" s="15" t="s">
        <v>3761</v>
      </c>
      <c r="AM220" s="30"/>
      <c r="AN220" s="30"/>
      <c r="AO220" s="15" t="s">
        <v>3762</v>
      </c>
      <c r="AP220" s="30"/>
      <c r="AQ220" s="30"/>
      <c r="AR220" s="15" t="s">
        <v>935</v>
      </c>
      <c r="AS220" s="30"/>
      <c r="AT220" s="30"/>
      <c r="AU220" s="15" t="s">
        <v>716</v>
      </c>
      <c r="AV220" s="30"/>
      <c r="AW220" s="30"/>
    </row>
    <row r="221" spans="1:49" s="33" customFormat="1" ht="395.25" x14ac:dyDescent="0.25">
      <c r="A221" s="15">
        <v>226</v>
      </c>
      <c r="B221" s="15">
        <v>397</v>
      </c>
      <c r="C221" s="32">
        <v>45250.005706018521</v>
      </c>
      <c r="D221" s="15" t="s">
        <v>646</v>
      </c>
      <c r="E221" s="15" t="s">
        <v>3763</v>
      </c>
      <c r="F221" s="15" t="str">
        <f t="shared" si="3"/>
        <v>Edison Archela</v>
      </c>
      <c r="G221" s="15" t="s">
        <v>516</v>
      </c>
      <c r="H221" s="15" t="s">
        <v>195</v>
      </c>
      <c r="I221" s="15" t="s">
        <v>1558</v>
      </c>
      <c r="J221" s="15" t="s">
        <v>859</v>
      </c>
      <c r="K221" s="15" t="s">
        <v>3764</v>
      </c>
      <c r="L221" s="15" t="s">
        <v>3765</v>
      </c>
      <c r="M221" s="15" t="s">
        <v>3766</v>
      </c>
      <c r="N221" s="15" t="s">
        <v>3767</v>
      </c>
      <c r="O221" s="30"/>
      <c r="P221" s="15" t="s">
        <v>3768</v>
      </c>
      <c r="Q221" s="15" t="s">
        <v>3769</v>
      </c>
      <c r="R221" s="30"/>
      <c r="S221" s="30"/>
      <c r="T221" s="15" t="s">
        <v>3770</v>
      </c>
      <c r="U221" s="30"/>
      <c r="V221" s="30"/>
      <c r="W221" s="15" t="s">
        <v>664</v>
      </c>
      <c r="X221" s="30"/>
      <c r="Y221" s="15" t="s">
        <v>3771</v>
      </c>
      <c r="Z221" s="15" t="s">
        <v>82</v>
      </c>
      <c r="AA221" s="30"/>
      <c r="AB221" s="30"/>
      <c r="AC221" s="15" t="s">
        <v>3772</v>
      </c>
      <c r="AD221" s="30"/>
      <c r="AE221" s="15" t="s">
        <v>3773</v>
      </c>
      <c r="AF221" s="15" t="s">
        <v>3774</v>
      </c>
      <c r="AG221" s="30"/>
      <c r="AH221" s="30"/>
      <c r="AI221" s="15" t="s">
        <v>3775</v>
      </c>
      <c r="AJ221" s="30"/>
      <c r="AK221" s="30"/>
      <c r="AL221" s="15" t="s">
        <v>3776</v>
      </c>
      <c r="AM221" s="30"/>
      <c r="AN221" s="30"/>
      <c r="AO221" s="15" t="s">
        <v>39</v>
      </c>
      <c r="AP221" s="30"/>
      <c r="AQ221" s="30"/>
      <c r="AR221" s="30"/>
      <c r="AS221" s="30"/>
      <c r="AT221" s="30"/>
      <c r="AU221" s="15" t="s">
        <v>408</v>
      </c>
      <c r="AV221" s="30"/>
      <c r="AW221" s="15" t="s">
        <v>3777</v>
      </c>
    </row>
    <row r="222" spans="1:49" s="33" customFormat="1" ht="409.5" x14ac:dyDescent="0.25">
      <c r="A222" s="15">
        <v>236</v>
      </c>
      <c r="B222" s="15">
        <v>407</v>
      </c>
      <c r="C222" s="32">
        <v>45250.396990740737</v>
      </c>
      <c r="D222" s="15" t="s">
        <v>646</v>
      </c>
      <c r="E222" s="15" t="s">
        <v>3778</v>
      </c>
      <c r="F222" s="15" t="str">
        <f t="shared" si="3"/>
        <v>Giscar Luciano Lopes</v>
      </c>
      <c r="G222" s="15" t="s">
        <v>517</v>
      </c>
      <c r="H222" s="15" t="s">
        <v>210</v>
      </c>
      <c r="I222" s="15" t="s">
        <v>648</v>
      </c>
      <c r="J222" s="15" t="s">
        <v>3779</v>
      </c>
      <c r="K222" s="15" t="s">
        <v>3780</v>
      </c>
      <c r="L222" s="15" t="s">
        <v>3781</v>
      </c>
      <c r="M222" s="15" t="s">
        <v>3782</v>
      </c>
      <c r="N222" s="15" t="s">
        <v>3783</v>
      </c>
      <c r="O222" s="15" t="s">
        <v>3784</v>
      </c>
      <c r="P222" s="15" t="s">
        <v>3785</v>
      </c>
      <c r="Q222" s="15" t="s">
        <v>3786</v>
      </c>
      <c r="R222" s="15" t="s">
        <v>3787</v>
      </c>
      <c r="S222" s="15" t="s">
        <v>3788</v>
      </c>
      <c r="T222" s="15" t="s">
        <v>3789</v>
      </c>
      <c r="U222" s="15" t="s">
        <v>3790</v>
      </c>
      <c r="V222" s="15" t="s">
        <v>3791</v>
      </c>
      <c r="W222" s="15" t="s">
        <v>2344</v>
      </c>
      <c r="X222" s="15" t="s">
        <v>3792</v>
      </c>
      <c r="Y222" s="15" t="s">
        <v>3793</v>
      </c>
      <c r="Z222" s="15" t="s">
        <v>3794</v>
      </c>
      <c r="AA222" s="15" t="s">
        <v>3795</v>
      </c>
      <c r="AB222" s="15" t="s">
        <v>3796</v>
      </c>
      <c r="AC222" s="15" t="s">
        <v>3797</v>
      </c>
      <c r="AD222" s="15" t="s">
        <v>3798</v>
      </c>
      <c r="AE222" s="15" t="s">
        <v>3799</v>
      </c>
      <c r="AF222" s="15" t="s">
        <v>3800</v>
      </c>
      <c r="AG222" s="15" t="s">
        <v>3801</v>
      </c>
      <c r="AH222" s="15" t="s">
        <v>3802</v>
      </c>
      <c r="AI222" s="15" t="s">
        <v>3803</v>
      </c>
      <c r="AJ222" s="15" t="s">
        <v>3804</v>
      </c>
      <c r="AK222" s="15" t="s">
        <v>3805</v>
      </c>
      <c r="AL222" s="15" t="s">
        <v>3806</v>
      </c>
      <c r="AM222" s="15" t="s">
        <v>3807</v>
      </c>
      <c r="AN222" s="15" t="s">
        <v>3808</v>
      </c>
      <c r="AO222" s="15" t="s">
        <v>3809</v>
      </c>
      <c r="AP222" s="15" t="s">
        <v>3810</v>
      </c>
      <c r="AQ222" s="15" t="s">
        <v>3811</v>
      </c>
      <c r="AR222" s="15" t="s">
        <v>77</v>
      </c>
      <c r="AS222" s="15" t="s">
        <v>3812</v>
      </c>
      <c r="AT222" s="15" t="s">
        <v>3813</v>
      </c>
      <c r="AU222" s="15" t="s">
        <v>1104</v>
      </c>
      <c r="AV222" s="15" t="s">
        <v>3814</v>
      </c>
      <c r="AW222" s="15" t="s">
        <v>3815</v>
      </c>
    </row>
    <row r="223" spans="1:49" s="33" customFormat="1" ht="229.5" x14ac:dyDescent="0.25">
      <c r="A223" s="15">
        <v>227</v>
      </c>
      <c r="B223" s="15">
        <v>398</v>
      </c>
      <c r="C223" s="32">
        <v>45250.324895833335</v>
      </c>
      <c r="D223" s="15" t="s">
        <v>646</v>
      </c>
      <c r="E223" s="15" t="s">
        <v>3816</v>
      </c>
      <c r="F223" s="15" t="str">
        <f t="shared" si="3"/>
        <v>Luciane Curtes</v>
      </c>
      <c r="G223" s="15" t="s">
        <v>357</v>
      </c>
      <c r="H223" s="15" t="s">
        <v>189</v>
      </c>
      <c r="I223" s="30"/>
      <c r="J223" s="15" t="s">
        <v>3817</v>
      </c>
      <c r="K223" s="15" t="s">
        <v>3818</v>
      </c>
      <c r="L223" s="15" t="s">
        <v>3819</v>
      </c>
      <c r="M223" s="15" t="s">
        <v>3820</v>
      </c>
      <c r="N223" s="15" t="s">
        <v>3821</v>
      </c>
      <c r="O223" s="30"/>
      <c r="P223" s="30"/>
      <c r="Q223" s="30"/>
      <c r="R223" s="30"/>
      <c r="S223" s="15" t="s">
        <v>3822</v>
      </c>
      <c r="T223" s="15" t="s">
        <v>3823</v>
      </c>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row>
    <row r="224" spans="1:49" s="33" customFormat="1" ht="409.5" x14ac:dyDescent="0.25">
      <c r="A224" s="15">
        <v>228</v>
      </c>
      <c r="B224" s="15">
        <v>399</v>
      </c>
      <c r="C224" s="32">
        <v>45250.327893518515</v>
      </c>
      <c r="D224" s="15" t="s">
        <v>646</v>
      </c>
      <c r="E224" s="15" t="s">
        <v>3824</v>
      </c>
      <c r="F224" s="15" t="str">
        <f t="shared" si="3"/>
        <v>Djalma Gonçalves Ferreira</v>
      </c>
      <c r="G224" s="15" t="s">
        <v>519</v>
      </c>
      <c r="H224" s="15" t="s">
        <v>214</v>
      </c>
      <c r="I224" s="15" t="s">
        <v>1016</v>
      </c>
      <c r="J224" s="15" t="s">
        <v>2034</v>
      </c>
      <c r="K224" s="15" t="s">
        <v>3825</v>
      </c>
      <c r="L224" s="15" t="s">
        <v>3826</v>
      </c>
      <c r="M224" s="30"/>
      <c r="N224" s="30"/>
      <c r="O224" s="30"/>
      <c r="P224" s="30"/>
      <c r="Q224" s="30"/>
      <c r="R224" s="30"/>
      <c r="S224" s="15" t="s">
        <v>3827</v>
      </c>
      <c r="T224" s="15" t="s">
        <v>3828</v>
      </c>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row>
    <row r="225" spans="1:49" s="33" customFormat="1" ht="267.75" x14ac:dyDescent="0.25">
      <c r="A225" s="15">
        <v>232</v>
      </c>
      <c r="B225" s="15">
        <v>403</v>
      </c>
      <c r="C225" s="32">
        <v>45250.356134259258</v>
      </c>
      <c r="D225" s="15" t="s">
        <v>646</v>
      </c>
      <c r="E225" s="15" t="s">
        <v>3829</v>
      </c>
      <c r="F225" s="15" t="str">
        <f t="shared" si="3"/>
        <v>Cleber Gusso Andrade</v>
      </c>
      <c r="G225" s="15" t="s">
        <v>520</v>
      </c>
      <c r="H225" s="15" t="s">
        <v>182</v>
      </c>
      <c r="I225" s="15" t="s">
        <v>245</v>
      </c>
      <c r="J225" s="15" t="s">
        <v>3830</v>
      </c>
      <c r="K225" s="15" t="s">
        <v>3831</v>
      </c>
      <c r="L225" s="15" t="s">
        <v>3832</v>
      </c>
      <c r="M225" s="15" t="s">
        <v>3833</v>
      </c>
      <c r="N225" s="15" t="s">
        <v>3834</v>
      </c>
      <c r="O225" s="30"/>
      <c r="P225" s="30"/>
      <c r="Q225" s="15" t="s">
        <v>3835</v>
      </c>
      <c r="R225" s="30"/>
      <c r="S225" s="30"/>
      <c r="T225" s="15" t="s">
        <v>3836</v>
      </c>
      <c r="U225" s="30"/>
      <c r="V225" s="30"/>
      <c r="W225" s="15" t="s">
        <v>790</v>
      </c>
      <c r="X225" s="30"/>
      <c r="Y225" s="30"/>
      <c r="Z225" s="15" t="s">
        <v>3837</v>
      </c>
      <c r="AA225" s="30"/>
      <c r="AB225" s="30"/>
      <c r="AC225" s="15" t="s">
        <v>3838</v>
      </c>
      <c r="AD225" s="30"/>
      <c r="AE225" s="30"/>
      <c r="AF225" s="15" t="s">
        <v>3839</v>
      </c>
      <c r="AG225" s="30"/>
      <c r="AH225" s="30"/>
      <c r="AI225" s="15" t="s">
        <v>3840</v>
      </c>
      <c r="AJ225" s="30"/>
      <c r="AK225" s="30"/>
      <c r="AL225" s="15" t="s">
        <v>3841</v>
      </c>
      <c r="AM225" s="30"/>
      <c r="AN225" s="30"/>
      <c r="AO225" s="15" t="s">
        <v>2249</v>
      </c>
      <c r="AP225" s="30"/>
      <c r="AQ225" s="30"/>
      <c r="AR225" s="15" t="s">
        <v>715</v>
      </c>
      <c r="AS225" s="30"/>
      <c r="AT225" s="30"/>
      <c r="AU225" s="15" t="s">
        <v>716</v>
      </c>
      <c r="AV225" s="30"/>
      <c r="AW225" s="15" t="s">
        <v>3842</v>
      </c>
    </row>
    <row r="226" spans="1:49" s="33" customFormat="1" ht="331.5" x14ac:dyDescent="0.25">
      <c r="A226" s="15">
        <v>243</v>
      </c>
      <c r="B226" s="15">
        <v>414</v>
      </c>
      <c r="C226" s="32">
        <v>45250.502222222225</v>
      </c>
      <c r="D226" s="15" t="s">
        <v>646</v>
      </c>
      <c r="E226" s="15" t="s">
        <v>3843</v>
      </c>
      <c r="F226" s="15" t="str">
        <f t="shared" si="3"/>
        <v>Arnaldo Colozzi Filho</v>
      </c>
      <c r="G226" s="15" t="s">
        <v>521</v>
      </c>
      <c r="H226" s="15" t="s">
        <v>195</v>
      </c>
      <c r="I226" s="15" t="s">
        <v>1016</v>
      </c>
      <c r="J226" s="15" t="s">
        <v>1249</v>
      </c>
      <c r="K226" s="15" t="s">
        <v>3844</v>
      </c>
      <c r="L226" s="15" t="s">
        <v>3845</v>
      </c>
      <c r="M226" s="15" t="s">
        <v>3846</v>
      </c>
      <c r="N226" s="15" t="s">
        <v>3847</v>
      </c>
      <c r="O226" s="15" t="s">
        <v>3848</v>
      </c>
      <c r="P226" s="15" t="s">
        <v>3849</v>
      </c>
      <c r="Q226" s="15" t="s">
        <v>3850</v>
      </c>
      <c r="R226" s="15" t="s">
        <v>3851</v>
      </c>
      <c r="S226" s="30"/>
      <c r="T226" s="15" t="s">
        <v>3852</v>
      </c>
      <c r="U226" s="15" t="s">
        <v>3853</v>
      </c>
      <c r="V226" s="15" t="s">
        <v>3854</v>
      </c>
      <c r="W226" s="15" t="s">
        <v>1402</v>
      </c>
      <c r="X226" s="15" t="s">
        <v>3855</v>
      </c>
      <c r="Y226" s="30"/>
      <c r="Z226" s="15" t="s">
        <v>3856</v>
      </c>
      <c r="AA226" s="15" t="s">
        <v>3857</v>
      </c>
      <c r="AB226" s="15" t="s">
        <v>3858</v>
      </c>
      <c r="AC226" s="15" t="s">
        <v>3859</v>
      </c>
      <c r="AD226" s="15" t="s">
        <v>3860</v>
      </c>
      <c r="AE226" s="30"/>
      <c r="AF226" s="15" t="s">
        <v>3861</v>
      </c>
      <c r="AG226" s="15" t="s">
        <v>3862</v>
      </c>
      <c r="AH226" s="30"/>
      <c r="AI226" s="15" t="s">
        <v>3863</v>
      </c>
      <c r="AJ226" s="30"/>
      <c r="AK226" s="30"/>
      <c r="AL226" s="15" t="s">
        <v>2686</v>
      </c>
      <c r="AM226" s="30"/>
      <c r="AN226" s="30"/>
      <c r="AO226" s="15" t="s">
        <v>2030</v>
      </c>
      <c r="AP226" s="30"/>
      <c r="AQ226" s="30"/>
      <c r="AR226" s="15" t="s">
        <v>3864</v>
      </c>
      <c r="AS226" s="30"/>
      <c r="AT226" s="30"/>
      <c r="AU226" s="15" t="s">
        <v>716</v>
      </c>
      <c r="AV226" s="30"/>
      <c r="AW226" s="15" t="s">
        <v>3865</v>
      </c>
    </row>
    <row r="227" spans="1:49" s="33" customFormat="1" ht="267.75" x14ac:dyDescent="0.25">
      <c r="A227" s="15">
        <v>231</v>
      </c>
      <c r="B227" s="15">
        <v>402</v>
      </c>
      <c r="C227" s="32">
        <v>45250.352106481485</v>
      </c>
      <c r="D227" s="15" t="s">
        <v>646</v>
      </c>
      <c r="E227" s="15" t="s">
        <v>3866</v>
      </c>
      <c r="F227" s="15" t="str">
        <f t="shared" si="3"/>
        <v>Jefferson Daminelli Garcia</v>
      </c>
      <c r="G227" s="15" t="s">
        <v>523</v>
      </c>
      <c r="H227" s="15" t="s">
        <v>182</v>
      </c>
      <c r="I227" s="15" t="s">
        <v>690</v>
      </c>
      <c r="J227" s="15" t="s">
        <v>3867</v>
      </c>
      <c r="K227" s="15" t="s">
        <v>3868</v>
      </c>
      <c r="L227" s="15" t="s">
        <v>3869</v>
      </c>
      <c r="M227" s="15" t="s">
        <v>3870</v>
      </c>
      <c r="N227" s="15" t="s">
        <v>3871</v>
      </c>
      <c r="O227" s="15" t="s">
        <v>3872</v>
      </c>
      <c r="P227" s="30"/>
      <c r="Q227" s="15" t="s">
        <v>3835</v>
      </c>
      <c r="R227" s="30"/>
      <c r="S227" s="30"/>
      <c r="T227" s="15" t="s">
        <v>3873</v>
      </c>
      <c r="U227" s="30"/>
      <c r="V227" s="30"/>
      <c r="W227" s="15" t="s">
        <v>3319</v>
      </c>
      <c r="X227" s="15" t="s">
        <v>3874</v>
      </c>
      <c r="Y227" s="30"/>
      <c r="Z227" s="15" t="s">
        <v>3875</v>
      </c>
      <c r="AA227" s="30"/>
      <c r="AB227" s="30"/>
      <c r="AC227" s="15" t="s">
        <v>3876</v>
      </c>
      <c r="AD227" s="30"/>
      <c r="AE227" s="30"/>
      <c r="AF227" s="15" t="s">
        <v>3877</v>
      </c>
      <c r="AG227" s="30"/>
      <c r="AH227" s="30"/>
      <c r="AI227" s="15" t="s">
        <v>3245</v>
      </c>
      <c r="AJ227" s="30"/>
      <c r="AK227" s="30"/>
      <c r="AL227" s="15" t="s">
        <v>3878</v>
      </c>
      <c r="AM227" s="15" t="s">
        <v>3879</v>
      </c>
      <c r="AN227" s="30"/>
      <c r="AO227" s="15" t="s">
        <v>834</v>
      </c>
      <c r="AP227" s="30"/>
      <c r="AQ227" s="30"/>
      <c r="AR227" s="15" t="s">
        <v>1155</v>
      </c>
      <c r="AS227" s="15" t="s">
        <v>3880</v>
      </c>
      <c r="AT227" s="30"/>
      <c r="AU227" s="30"/>
      <c r="AV227" s="30"/>
      <c r="AW227" s="15" t="s">
        <v>3881</v>
      </c>
    </row>
    <row r="228" spans="1:49" s="33" customFormat="1" ht="409.5" x14ac:dyDescent="0.25">
      <c r="A228" s="15">
        <v>233</v>
      </c>
      <c r="B228" s="15">
        <v>404</v>
      </c>
      <c r="C228" s="32">
        <v>45250.359247685185</v>
      </c>
      <c r="D228" s="15" t="s">
        <v>646</v>
      </c>
      <c r="E228" s="15" t="s">
        <v>3882</v>
      </c>
      <c r="F228" s="15" t="str">
        <f t="shared" si="3"/>
        <v>Valdney Ferreira Dos Santos</v>
      </c>
      <c r="G228" s="15" t="s">
        <v>524</v>
      </c>
      <c r="H228" s="15" t="s">
        <v>182</v>
      </c>
      <c r="I228" s="15" t="s">
        <v>1527</v>
      </c>
      <c r="J228" s="15" t="s">
        <v>3883</v>
      </c>
      <c r="K228" s="15" t="s">
        <v>3884</v>
      </c>
      <c r="L228" s="15" t="s">
        <v>3885</v>
      </c>
      <c r="M228" s="15" t="s">
        <v>3886</v>
      </c>
      <c r="N228" s="15" t="s">
        <v>3887</v>
      </c>
      <c r="O228" s="15" t="s">
        <v>3888</v>
      </c>
      <c r="P228" s="15" t="s">
        <v>3889</v>
      </c>
      <c r="Q228" s="15" t="s">
        <v>3890</v>
      </c>
      <c r="R228" s="15" t="s">
        <v>3891</v>
      </c>
      <c r="S228" s="15" t="s">
        <v>3892</v>
      </c>
      <c r="T228" s="15" t="s">
        <v>3893</v>
      </c>
      <c r="U228" s="15" t="s">
        <v>3894</v>
      </c>
      <c r="V228" s="15" t="s">
        <v>3895</v>
      </c>
      <c r="W228" s="15" t="s">
        <v>790</v>
      </c>
      <c r="X228" s="15" t="s">
        <v>3896</v>
      </c>
      <c r="Y228" s="15" t="s">
        <v>3897</v>
      </c>
      <c r="Z228" s="15" t="s">
        <v>3898</v>
      </c>
      <c r="AA228" s="15" t="s">
        <v>3899</v>
      </c>
      <c r="AB228" s="15" t="s">
        <v>3900</v>
      </c>
      <c r="AC228" s="15" t="s">
        <v>3901</v>
      </c>
      <c r="AD228" s="15" t="s">
        <v>3902</v>
      </c>
      <c r="AE228" s="15" t="s">
        <v>3903</v>
      </c>
      <c r="AF228" s="15" t="s">
        <v>3904</v>
      </c>
      <c r="AG228" s="15" t="s">
        <v>3905</v>
      </c>
      <c r="AH228" s="15" t="s">
        <v>3906</v>
      </c>
      <c r="AI228" s="15" t="s">
        <v>3907</v>
      </c>
      <c r="AJ228" s="15" t="s">
        <v>3908</v>
      </c>
      <c r="AK228" s="15" t="s">
        <v>3909</v>
      </c>
      <c r="AL228" s="15" t="s">
        <v>3910</v>
      </c>
      <c r="AM228" s="15" t="s">
        <v>3911</v>
      </c>
      <c r="AN228" s="15" t="s">
        <v>3912</v>
      </c>
      <c r="AO228" s="15" t="s">
        <v>1574</v>
      </c>
      <c r="AP228" s="15" t="s">
        <v>3913</v>
      </c>
      <c r="AQ228" s="15" t="s">
        <v>3914</v>
      </c>
      <c r="AR228" s="15" t="s">
        <v>914</v>
      </c>
      <c r="AS228" s="15" t="s">
        <v>3915</v>
      </c>
      <c r="AT228" s="15" t="s">
        <v>3916</v>
      </c>
      <c r="AU228" s="15" t="s">
        <v>716</v>
      </c>
      <c r="AV228" s="15" t="s">
        <v>3917</v>
      </c>
      <c r="AW228" s="15" t="s">
        <v>3918</v>
      </c>
    </row>
    <row r="229" spans="1:49" s="33" customFormat="1" ht="242.25" x14ac:dyDescent="0.25">
      <c r="A229" s="15">
        <v>229</v>
      </c>
      <c r="B229" s="15">
        <v>400</v>
      </c>
      <c r="C229" s="32">
        <v>45250.343958333331</v>
      </c>
      <c r="D229" s="15" t="s">
        <v>646</v>
      </c>
      <c r="E229" s="15" t="s">
        <v>3919</v>
      </c>
      <c r="F229" s="15" t="str">
        <f t="shared" si="3"/>
        <v>Maurício De Barros</v>
      </c>
      <c r="G229" s="15" t="s">
        <v>357</v>
      </c>
      <c r="H229" s="15" t="s">
        <v>216</v>
      </c>
      <c r="I229" s="15" t="s">
        <v>177</v>
      </c>
      <c r="J229" s="15" t="s">
        <v>3920</v>
      </c>
      <c r="K229" s="15" t="s">
        <v>3921</v>
      </c>
      <c r="L229" s="15" t="s">
        <v>3922</v>
      </c>
      <c r="M229" s="30"/>
      <c r="N229" s="30"/>
      <c r="O229" s="30"/>
      <c r="P229" s="30"/>
      <c r="Q229" s="30"/>
      <c r="R229" s="30"/>
      <c r="S229" s="15" t="s">
        <v>3923</v>
      </c>
      <c r="T229" s="15" t="s">
        <v>3924</v>
      </c>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row>
    <row r="230" spans="1:49" s="33" customFormat="1" ht="306" x14ac:dyDescent="0.25">
      <c r="A230" s="15">
        <v>230</v>
      </c>
      <c r="B230" s="15">
        <v>401</v>
      </c>
      <c r="C230" s="32">
        <v>45250.350266203706</v>
      </c>
      <c r="D230" s="15" t="s">
        <v>646</v>
      </c>
      <c r="E230" s="15" t="s">
        <v>3925</v>
      </c>
      <c r="F230" s="15" t="str">
        <f t="shared" si="3"/>
        <v>Paulo Otávio Ghizoni</v>
      </c>
      <c r="G230" s="15" t="s">
        <v>527</v>
      </c>
      <c r="H230" s="15" t="s">
        <v>217</v>
      </c>
      <c r="I230" s="15" t="s">
        <v>3231</v>
      </c>
      <c r="J230" s="15" t="s">
        <v>3926</v>
      </c>
      <c r="K230" s="15" t="s">
        <v>3927</v>
      </c>
      <c r="L230" s="15" t="s">
        <v>3928</v>
      </c>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15" t="s">
        <v>3929</v>
      </c>
    </row>
    <row r="231" spans="1:49" s="33" customFormat="1" ht="267.75" x14ac:dyDescent="0.25">
      <c r="A231" s="15">
        <v>235</v>
      </c>
      <c r="B231" s="15">
        <v>406</v>
      </c>
      <c r="C231" s="32">
        <v>45250.375405092593</v>
      </c>
      <c r="D231" s="15" t="s">
        <v>646</v>
      </c>
      <c r="E231" s="15" t="s">
        <v>3930</v>
      </c>
      <c r="F231" s="15" t="str">
        <f t="shared" si="3"/>
        <v>Suzilene Aparecida Angelo</v>
      </c>
      <c r="G231" s="15" t="s">
        <v>529</v>
      </c>
      <c r="H231" s="15" t="s">
        <v>204</v>
      </c>
      <c r="I231" s="15" t="s">
        <v>1558</v>
      </c>
      <c r="J231" s="15" t="s">
        <v>3931</v>
      </c>
      <c r="K231" s="15" t="s">
        <v>3932</v>
      </c>
      <c r="L231" s="15" t="s">
        <v>3933</v>
      </c>
      <c r="M231" s="30"/>
      <c r="N231" s="15" t="s">
        <v>3934</v>
      </c>
      <c r="O231" s="30"/>
      <c r="P231" s="30"/>
      <c r="Q231" s="15" t="s">
        <v>3935</v>
      </c>
      <c r="R231" s="30"/>
      <c r="S231" s="30"/>
      <c r="T231" s="15" t="s">
        <v>3936</v>
      </c>
      <c r="U231" s="30"/>
      <c r="V231" s="30"/>
      <c r="W231" s="15" t="s">
        <v>790</v>
      </c>
      <c r="X231" s="30"/>
      <c r="Y231" s="30"/>
      <c r="Z231" s="15" t="s">
        <v>3937</v>
      </c>
      <c r="AA231" s="30"/>
      <c r="AB231" s="30"/>
      <c r="AC231" s="15" t="s">
        <v>3938</v>
      </c>
      <c r="AD231" s="30"/>
      <c r="AE231" s="30"/>
      <c r="AF231" s="15" t="s">
        <v>3512</v>
      </c>
      <c r="AG231" s="30"/>
      <c r="AH231" s="30"/>
      <c r="AI231" s="15" t="s">
        <v>3939</v>
      </c>
      <c r="AJ231" s="30"/>
      <c r="AK231" s="30"/>
      <c r="AL231" s="15" t="s">
        <v>3940</v>
      </c>
      <c r="AM231" s="30"/>
      <c r="AN231" s="30"/>
      <c r="AO231" s="15" t="s">
        <v>1102</v>
      </c>
      <c r="AP231" s="30"/>
      <c r="AQ231" s="30"/>
      <c r="AR231" s="15" t="s">
        <v>762</v>
      </c>
      <c r="AS231" s="30"/>
      <c r="AT231" s="30"/>
      <c r="AU231" s="15" t="s">
        <v>716</v>
      </c>
      <c r="AV231" s="30"/>
      <c r="AW231" s="15" t="s">
        <v>3941</v>
      </c>
    </row>
    <row r="232" spans="1:49" s="33" customFormat="1" ht="102" x14ac:dyDescent="0.25">
      <c r="A232" s="15">
        <v>234</v>
      </c>
      <c r="B232" s="15">
        <v>405</v>
      </c>
      <c r="C232" s="32">
        <v>45250.371805555558</v>
      </c>
      <c r="D232" s="15" t="s">
        <v>646</v>
      </c>
      <c r="E232" s="15" t="s">
        <v>3942</v>
      </c>
      <c r="F232" s="15" t="str">
        <f t="shared" si="3"/>
        <v>Itamir Viola</v>
      </c>
      <c r="G232" s="15" t="s">
        <v>530</v>
      </c>
      <c r="H232" s="15" t="s">
        <v>184</v>
      </c>
      <c r="I232" s="15" t="s">
        <v>648</v>
      </c>
      <c r="J232" s="15" t="s">
        <v>766</v>
      </c>
      <c r="K232" s="15" t="s">
        <v>3943</v>
      </c>
      <c r="L232" s="15" t="s">
        <v>3944</v>
      </c>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15" t="s">
        <v>3945</v>
      </c>
    </row>
    <row r="233" spans="1:49" s="33" customFormat="1" ht="331.5" x14ac:dyDescent="0.25">
      <c r="A233" s="15">
        <v>237</v>
      </c>
      <c r="B233" s="15">
        <v>408</v>
      </c>
      <c r="C233" s="32">
        <v>45250.40315972222</v>
      </c>
      <c r="D233" s="15" t="s">
        <v>646</v>
      </c>
      <c r="E233" s="15" t="s">
        <v>3946</v>
      </c>
      <c r="F233" s="15" t="str">
        <f t="shared" si="3"/>
        <v>Emerson Guzzi Zuan Esteves</v>
      </c>
      <c r="G233" s="15" t="s">
        <v>533</v>
      </c>
      <c r="H233" s="15" t="s">
        <v>195</v>
      </c>
      <c r="I233" s="15" t="s">
        <v>1016</v>
      </c>
      <c r="J233" s="15" t="s">
        <v>3947</v>
      </c>
      <c r="K233" s="15" t="s">
        <v>3948</v>
      </c>
      <c r="L233" s="15" t="s">
        <v>3949</v>
      </c>
      <c r="M233" s="15" t="s">
        <v>3950</v>
      </c>
      <c r="N233" s="15" t="s">
        <v>3951</v>
      </c>
      <c r="O233" s="30"/>
      <c r="P233" s="15" t="s">
        <v>3950</v>
      </c>
      <c r="Q233" s="15" t="s">
        <v>1094</v>
      </c>
      <c r="R233" s="30"/>
      <c r="S233" s="15" t="s">
        <v>3950</v>
      </c>
      <c r="T233" s="15" t="s">
        <v>3952</v>
      </c>
      <c r="U233" s="30"/>
      <c r="V233" s="15" t="s">
        <v>3950</v>
      </c>
      <c r="W233" s="15" t="s">
        <v>790</v>
      </c>
      <c r="X233" s="30"/>
      <c r="Y233" s="15" t="s">
        <v>3950</v>
      </c>
      <c r="Z233" s="15" t="s">
        <v>3953</v>
      </c>
      <c r="AA233" s="30"/>
      <c r="AB233" s="15" t="s">
        <v>3950</v>
      </c>
      <c r="AC233" s="15" t="s">
        <v>3954</v>
      </c>
      <c r="AD233" s="30"/>
      <c r="AE233" s="15" t="s">
        <v>3950</v>
      </c>
      <c r="AF233" s="15" t="s">
        <v>3955</v>
      </c>
      <c r="AG233" s="30"/>
      <c r="AH233" s="15" t="s">
        <v>3950</v>
      </c>
      <c r="AI233" s="15" t="s">
        <v>3956</v>
      </c>
      <c r="AJ233" s="30"/>
      <c r="AK233" s="15" t="s">
        <v>3950</v>
      </c>
      <c r="AL233" s="15" t="s">
        <v>1101</v>
      </c>
      <c r="AM233" s="30"/>
      <c r="AN233" s="15" t="s">
        <v>3950</v>
      </c>
      <c r="AO233" s="15" t="s">
        <v>3957</v>
      </c>
      <c r="AP233" s="30"/>
      <c r="AQ233" s="15" t="s">
        <v>3950</v>
      </c>
      <c r="AR233" s="15" t="s">
        <v>762</v>
      </c>
      <c r="AS233" s="30"/>
      <c r="AT233" s="15" t="s">
        <v>3950</v>
      </c>
      <c r="AU233" s="15" t="s">
        <v>716</v>
      </c>
      <c r="AV233" s="30"/>
      <c r="AW233" s="15" t="s">
        <v>3958</v>
      </c>
    </row>
    <row r="234" spans="1:49" s="33" customFormat="1" ht="76.5" x14ac:dyDescent="0.25">
      <c r="A234" s="15">
        <v>238</v>
      </c>
      <c r="B234" s="15">
        <v>409</v>
      </c>
      <c r="C234" s="32">
        <v>45250.42597222222</v>
      </c>
      <c r="D234" s="15" t="s">
        <v>646</v>
      </c>
      <c r="E234" s="15" t="s">
        <v>3959</v>
      </c>
      <c r="F234" s="15" t="str">
        <f t="shared" si="3"/>
        <v>Patricia Wyler</v>
      </c>
      <c r="G234" s="15" t="s">
        <v>534</v>
      </c>
      <c r="H234" s="15" t="s">
        <v>182</v>
      </c>
      <c r="I234" s="15" t="s">
        <v>719</v>
      </c>
      <c r="J234" s="15" t="s">
        <v>3960</v>
      </c>
      <c r="K234" s="15" t="s">
        <v>3961</v>
      </c>
      <c r="L234" s="15" t="s">
        <v>3962</v>
      </c>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15" t="s">
        <v>3963</v>
      </c>
    </row>
    <row r="235" spans="1:49" s="33" customFormat="1" ht="89.25" x14ac:dyDescent="0.25">
      <c r="A235" s="15">
        <v>239</v>
      </c>
      <c r="B235" s="15">
        <v>410</v>
      </c>
      <c r="C235" s="32">
        <v>45250.430543981478</v>
      </c>
      <c r="D235" s="15" t="s">
        <v>646</v>
      </c>
      <c r="E235" s="15" t="s">
        <v>3964</v>
      </c>
      <c r="F235" s="15" t="str">
        <f t="shared" si="3"/>
        <v>Gilberto Souza</v>
      </c>
      <c r="G235" s="15" t="s">
        <v>535</v>
      </c>
      <c r="H235" s="15" t="s">
        <v>182</v>
      </c>
      <c r="I235" s="30"/>
      <c r="J235" s="15" t="s">
        <v>3965</v>
      </c>
      <c r="K235" s="15" t="s">
        <v>3966</v>
      </c>
      <c r="L235" s="15" t="s">
        <v>3967</v>
      </c>
      <c r="M235" s="30"/>
      <c r="N235" s="30"/>
      <c r="O235" s="30"/>
      <c r="P235" s="30"/>
      <c r="Q235" s="30"/>
      <c r="R235" s="30"/>
      <c r="S235" s="30"/>
      <c r="T235" s="30"/>
      <c r="U235" s="30"/>
      <c r="V235" s="30"/>
      <c r="W235" s="30"/>
      <c r="X235" s="30"/>
      <c r="Y235" s="30"/>
      <c r="Z235" s="30"/>
      <c r="AA235" s="30"/>
      <c r="AB235" s="30"/>
      <c r="AC235" s="30"/>
      <c r="AD235" s="30"/>
      <c r="AE235" s="15" t="s">
        <v>3968</v>
      </c>
      <c r="AF235" s="15" t="s">
        <v>103</v>
      </c>
      <c r="AG235" s="15" t="s">
        <v>3969</v>
      </c>
      <c r="AH235" s="30"/>
      <c r="AI235" s="30"/>
      <c r="AJ235" s="30"/>
      <c r="AK235" s="30"/>
      <c r="AL235" s="30"/>
      <c r="AM235" s="30"/>
      <c r="AN235" s="30"/>
      <c r="AO235" s="30"/>
      <c r="AP235" s="30"/>
      <c r="AQ235" s="30"/>
      <c r="AR235" s="30"/>
      <c r="AS235" s="30"/>
      <c r="AT235" s="30"/>
      <c r="AU235" s="30"/>
      <c r="AV235" s="30"/>
      <c r="AW235" s="30"/>
    </row>
    <row r="236" spans="1:49" s="33" customFormat="1" ht="409.5" x14ac:dyDescent="0.25">
      <c r="A236" s="15">
        <v>240</v>
      </c>
      <c r="B236" s="15">
        <v>411</v>
      </c>
      <c r="C236" s="32">
        <v>45250.444305555553</v>
      </c>
      <c r="D236" s="15" t="s">
        <v>646</v>
      </c>
      <c r="E236" s="15" t="s">
        <v>3970</v>
      </c>
      <c r="F236" s="15" t="str">
        <f t="shared" si="3"/>
        <v>Paulo Roberto Sonego</v>
      </c>
      <c r="G236" s="15" t="s">
        <v>536</v>
      </c>
      <c r="H236" s="15" t="s">
        <v>182</v>
      </c>
      <c r="I236" s="30"/>
      <c r="J236" s="15" t="s">
        <v>3971</v>
      </c>
      <c r="K236" s="15" t="s">
        <v>3972</v>
      </c>
      <c r="L236" s="15" t="s">
        <v>3973</v>
      </c>
      <c r="M236" s="15" t="s">
        <v>3974</v>
      </c>
      <c r="N236" s="15" t="s">
        <v>3975</v>
      </c>
      <c r="O236" s="30"/>
      <c r="P236" s="30"/>
      <c r="Q236" s="15" t="s">
        <v>3976</v>
      </c>
      <c r="R236" s="30"/>
      <c r="S236" s="15" t="s">
        <v>3977</v>
      </c>
      <c r="T236" s="15" t="s">
        <v>3978</v>
      </c>
      <c r="U236" s="30"/>
      <c r="V236" s="30"/>
      <c r="W236" s="15" t="s">
        <v>1402</v>
      </c>
      <c r="X236" s="30"/>
      <c r="Y236" s="30"/>
      <c r="Z236" s="15" t="s">
        <v>3979</v>
      </c>
      <c r="AA236" s="30"/>
      <c r="AB236" s="30"/>
      <c r="AC236" s="15" t="s">
        <v>3980</v>
      </c>
      <c r="AD236" s="30"/>
      <c r="AE236" s="30"/>
      <c r="AF236" s="15" t="s">
        <v>1758</v>
      </c>
      <c r="AG236" s="30"/>
      <c r="AH236" s="15" t="s">
        <v>3981</v>
      </c>
      <c r="AI236" s="15" t="s">
        <v>3982</v>
      </c>
      <c r="AJ236" s="30"/>
      <c r="AK236" s="30"/>
      <c r="AL236" s="15" t="s">
        <v>3983</v>
      </c>
      <c r="AM236" s="30"/>
      <c r="AN236" s="15" t="s">
        <v>3984</v>
      </c>
      <c r="AO236" s="15" t="s">
        <v>3985</v>
      </c>
      <c r="AP236" s="30"/>
      <c r="AQ236" s="30"/>
      <c r="AR236" s="15" t="s">
        <v>1155</v>
      </c>
      <c r="AS236" s="30"/>
      <c r="AT236" s="30"/>
      <c r="AU236" s="15" t="s">
        <v>716</v>
      </c>
      <c r="AV236" s="30"/>
      <c r="AW236" s="15" t="s">
        <v>3986</v>
      </c>
    </row>
    <row r="237" spans="1:49" s="33" customFormat="1" ht="280.5" x14ac:dyDescent="0.25">
      <c r="A237" s="15">
        <v>241</v>
      </c>
      <c r="B237" s="15">
        <v>412</v>
      </c>
      <c r="C237" s="32">
        <v>45250.465208333335</v>
      </c>
      <c r="D237" s="15" t="s">
        <v>646</v>
      </c>
      <c r="E237" s="15" t="s">
        <v>3987</v>
      </c>
      <c r="F237" s="15" t="str">
        <f t="shared" si="3"/>
        <v>Felipe De Almeida Ribeiro</v>
      </c>
      <c r="G237" s="15" t="s">
        <v>433</v>
      </c>
      <c r="H237" s="15" t="s">
        <v>182</v>
      </c>
      <c r="I237" s="15" t="s">
        <v>719</v>
      </c>
      <c r="J237" s="15" t="s">
        <v>1301</v>
      </c>
      <c r="K237" s="15" t="s">
        <v>3988</v>
      </c>
      <c r="L237" s="15" t="s">
        <v>3989</v>
      </c>
      <c r="M237" s="15" t="s">
        <v>3990</v>
      </c>
      <c r="N237" s="30"/>
      <c r="O237" s="30"/>
      <c r="P237" s="30"/>
      <c r="Q237" s="30"/>
      <c r="R237" s="30"/>
      <c r="S237" s="15" t="s">
        <v>3991</v>
      </c>
      <c r="T237" s="30"/>
      <c r="U237" s="30"/>
      <c r="V237" s="15" t="s">
        <v>3992</v>
      </c>
      <c r="W237" s="30"/>
      <c r="X237" s="30"/>
      <c r="Y237" s="30"/>
      <c r="Z237" s="30"/>
      <c r="AA237" s="30"/>
      <c r="AB237" s="15" t="s">
        <v>3993</v>
      </c>
      <c r="AC237" s="30"/>
      <c r="AD237" s="30"/>
      <c r="AE237" s="30"/>
      <c r="AF237" s="30"/>
      <c r="AG237" s="30"/>
      <c r="AH237" s="30"/>
      <c r="AI237" s="30"/>
      <c r="AJ237" s="30"/>
      <c r="AK237" s="30"/>
      <c r="AL237" s="30"/>
      <c r="AM237" s="30"/>
      <c r="AN237" s="15" t="s">
        <v>3994</v>
      </c>
      <c r="AO237" s="30"/>
      <c r="AP237" s="30"/>
      <c r="AQ237" s="30"/>
      <c r="AR237" s="30"/>
      <c r="AS237" s="30"/>
      <c r="AT237" s="30"/>
      <c r="AU237" s="30"/>
      <c r="AV237" s="30"/>
      <c r="AW237" s="15" t="s">
        <v>3995</v>
      </c>
    </row>
    <row r="238" spans="1:49" s="33" customFormat="1" ht="242.25" x14ac:dyDescent="0.25">
      <c r="A238" s="15">
        <v>245</v>
      </c>
      <c r="B238" s="15">
        <v>416</v>
      </c>
      <c r="C238" s="32">
        <v>45250.59138888889</v>
      </c>
      <c r="D238" s="15" t="s">
        <v>646</v>
      </c>
      <c r="E238" s="15" t="s">
        <v>3996</v>
      </c>
      <c r="F238" s="15" t="str">
        <f t="shared" si="3"/>
        <v>Rui Pereira Leite Junior</v>
      </c>
      <c r="G238" s="15" t="s">
        <v>538</v>
      </c>
      <c r="H238" s="15" t="s">
        <v>195</v>
      </c>
      <c r="I238" s="15" t="s">
        <v>1558</v>
      </c>
      <c r="J238" s="15" t="s">
        <v>3587</v>
      </c>
      <c r="K238" s="15" t="s">
        <v>3997</v>
      </c>
      <c r="L238" s="15" t="s">
        <v>3998</v>
      </c>
      <c r="M238" s="15" t="s">
        <v>3999</v>
      </c>
      <c r="N238" s="15" t="s">
        <v>4000</v>
      </c>
      <c r="O238" s="30"/>
      <c r="P238" s="15" t="s">
        <v>4001</v>
      </c>
      <c r="Q238" s="15" t="s">
        <v>4002</v>
      </c>
      <c r="R238" s="30"/>
      <c r="S238" s="15" t="s">
        <v>4001</v>
      </c>
      <c r="T238" s="15" t="s">
        <v>4003</v>
      </c>
      <c r="U238" s="30"/>
      <c r="V238" s="15" t="s">
        <v>4004</v>
      </c>
      <c r="W238" s="15" t="s">
        <v>1696</v>
      </c>
      <c r="X238" s="30"/>
      <c r="Y238" s="15" t="s">
        <v>4005</v>
      </c>
      <c r="Z238" s="15" t="s">
        <v>4006</v>
      </c>
      <c r="AA238" s="30"/>
      <c r="AB238" s="30"/>
      <c r="AC238" s="15" t="s">
        <v>4007</v>
      </c>
      <c r="AD238" s="30"/>
      <c r="AE238" s="30"/>
      <c r="AF238" s="15" t="s">
        <v>2137</v>
      </c>
      <c r="AG238" s="30"/>
      <c r="AH238" s="30"/>
      <c r="AI238" s="15" t="s">
        <v>4008</v>
      </c>
      <c r="AJ238" s="30"/>
      <c r="AK238" s="30"/>
      <c r="AL238" s="15" t="s">
        <v>3704</v>
      </c>
      <c r="AM238" s="30"/>
      <c r="AN238" s="30"/>
      <c r="AO238" s="15" t="s">
        <v>4009</v>
      </c>
      <c r="AP238" s="30"/>
      <c r="AQ238" s="30"/>
      <c r="AR238" s="15" t="s">
        <v>1866</v>
      </c>
      <c r="AS238" s="30"/>
      <c r="AT238" s="30"/>
      <c r="AU238" s="15" t="s">
        <v>27</v>
      </c>
      <c r="AV238" s="30"/>
      <c r="AW238" s="15" t="s">
        <v>4010</v>
      </c>
    </row>
    <row r="239" spans="1:49" s="33" customFormat="1" ht="114.75" x14ac:dyDescent="0.25">
      <c r="A239" s="15">
        <v>242</v>
      </c>
      <c r="B239" s="15">
        <v>413</v>
      </c>
      <c r="C239" s="32">
        <v>45250.493333333332</v>
      </c>
      <c r="D239" s="15" t="s">
        <v>646</v>
      </c>
      <c r="E239" s="15" t="s">
        <v>4011</v>
      </c>
      <c r="F239" s="15" t="str">
        <f t="shared" si="3"/>
        <v>Veridiana Rezende</v>
      </c>
      <c r="G239" s="15" t="s">
        <v>539</v>
      </c>
      <c r="H239" s="15" t="s">
        <v>218</v>
      </c>
      <c r="I239" s="15" t="s">
        <v>648</v>
      </c>
      <c r="J239" s="15" t="s">
        <v>996</v>
      </c>
      <c r="K239" s="15" t="s">
        <v>4012</v>
      </c>
      <c r="L239" s="15" t="s">
        <v>4013</v>
      </c>
      <c r="M239" s="15" t="s">
        <v>4014</v>
      </c>
      <c r="N239" s="15" t="s">
        <v>4015</v>
      </c>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15" t="s">
        <v>4016</v>
      </c>
    </row>
    <row r="240" spans="1:49" s="33" customFormat="1" ht="357" x14ac:dyDescent="0.25">
      <c r="A240" s="15">
        <v>244</v>
      </c>
      <c r="B240" s="15">
        <v>415</v>
      </c>
      <c r="C240" s="32">
        <v>45250.536087962966</v>
      </c>
      <c r="D240" s="15" t="s">
        <v>646</v>
      </c>
      <c r="E240" s="15" t="s">
        <v>4017</v>
      </c>
      <c r="F240" s="15" t="str">
        <f t="shared" si="3"/>
        <v>Marcos Rogério Gimenez</v>
      </c>
      <c r="G240" s="15" t="s">
        <v>536</v>
      </c>
      <c r="H240" s="15" t="s">
        <v>205</v>
      </c>
      <c r="I240" s="15" t="s">
        <v>4018</v>
      </c>
      <c r="J240" s="15" t="s">
        <v>4019</v>
      </c>
      <c r="K240" s="15" t="s">
        <v>4020</v>
      </c>
      <c r="L240" s="15" t="s">
        <v>4021</v>
      </c>
      <c r="M240" s="30"/>
      <c r="N240" s="30"/>
      <c r="O240" s="30"/>
      <c r="P240" s="30"/>
      <c r="Q240" s="30"/>
      <c r="R240" s="30"/>
      <c r="S240" s="15" t="s">
        <v>4022</v>
      </c>
      <c r="T240" s="15" t="s">
        <v>4023</v>
      </c>
      <c r="U240" s="15" t="s">
        <v>4024</v>
      </c>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15" t="s">
        <v>4025</v>
      </c>
    </row>
    <row r="241" spans="1:49" s="33" customFormat="1" ht="76.5" x14ac:dyDescent="0.25">
      <c r="A241" s="15">
        <v>246</v>
      </c>
      <c r="B241" s="15">
        <v>417</v>
      </c>
      <c r="C241" s="32">
        <v>45250.609629629631</v>
      </c>
      <c r="D241" s="15" t="s">
        <v>646</v>
      </c>
      <c r="E241" s="15" t="s">
        <v>4026</v>
      </c>
      <c r="F241" s="15" t="str">
        <f t="shared" si="3"/>
        <v>Jussara Inês Dresch</v>
      </c>
      <c r="G241" s="15" t="s">
        <v>540</v>
      </c>
      <c r="H241" s="15" t="s">
        <v>219</v>
      </c>
      <c r="I241" s="15" t="s">
        <v>4018</v>
      </c>
      <c r="J241" s="15" t="s">
        <v>4027</v>
      </c>
      <c r="K241" s="15" t="s">
        <v>4028</v>
      </c>
      <c r="L241" s="15" t="s">
        <v>4029</v>
      </c>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15" t="s">
        <v>4030</v>
      </c>
    </row>
    <row r="242" spans="1:49" s="33" customFormat="1" ht="153" x14ac:dyDescent="0.25">
      <c r="A242" s="15">
        <v>247</v>
      </c>
      <c r="B242" s="15">
        <v>418</v>
      </c>
      <c r="C242" s="32">
        <v>45250.635659722226</v>
      </c>
      <c r="D242" s="15" t="s">
        <v>646</v>
      </c>
      <c r="E242" s="15" t="s">
        <v>4031</v>
      </c>
      <c r="F242" s="15" t="str">
        <f t="shared" si="3"/>
        <v>Renata Paula Frassetto Castanheiro</v>
      </c>
      <c r="G242" s="15" t="s">
        <v>257</v>
      </c>
      <c r="H242" s="15" t="s">
        <v>183</v>
      </c>
      <c r="I242" s="15" t="s">
        <v>1558</v>
      </c>
      <c r="J242" s="15" t="s">
        <v>4032</v>
      </c>
      <c r="K242" s="15" t="s">
        <v>4033</v>
      </c>
      <c r="L242" s="15" t="s">
        <v>4034</v>
      </c>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15" t="s">
        <v>4035</v>
      </c>
      <c r="AM242" s="30"/>
      <c r="AN242" s="30"/>
      <c r="AO242" s="30"/>
      <c r="AP242" s="30"/>
      <c r="AQ242" s="30"/>
      <c r="AR242" s="30"/>
      <c r="AS242" s="30"/>
      <c r="AT242" s="30"/>
      <c r="AU242" s="30"/>
      <c r="AV242" s="30"/>
      <c r="AW242" s="15" t="s">
        <v>4036</v>
      </c>
    </row>
    <row r="243" spans="1:49" s="33" customFormat="1" ht="306" x14ac:dyDescent="0.25">
      <c r="A243" s="15">
        <v>248</v>
      </c>
      <c r="B243" s="15">
        <v>419</v>
      </c>
      <c r="C243" s="32">
        <v>45250.639108796298</v>
      </c>
      <c r="D243" s="15" t="s">
        <v>646</v>
      </c>
      <c r="E243" s="15" t="s">
        <v>4037</v>
      </c>
      <c r="F243" s="15" t="str">
        <f t="shared" si="3"/>
        <v>Francisco Armando De Azevedo Souza</v>
      </c>
      <c r="G243" s="15" t="s">
        <v>542</v>
      </c>
      <c r="H243" s="15" t="s">
        <v>183</v>
      </c>
      <c r="I243" s="15" t="s">
        <v>3070</v>
      </c>
      <c r="J243" s="15" t="s">
        <v>958</v>
      </c>
      <c r="K243" s="15" t="s">
        <v>4038</v>
      </c>
      <c r="L243" s="15" t="s">
        <v>4039</v>
      </c>
      <c r="M243" s="30"/>
      <c r="N243" s="15" t="s">
        <v>4040</v>
      </c>
      <c r="O243" s="30"/>
      <c r="P243" s="30"/>
      <c r="Q243" s="15" t="s">
        <v>4041</v>
      </c>
      <c r="R243" s="30"/>
      <c r="S243" s="30"/>
      <c r="T243" s="15" t="s">
        <v>2079</v>
      </c>
      <c r="U243" s="30"/>
      <c r="V243" s="30"/>
      <c r="W243" s="15" t="s">
        <v>790</v>
      </c>
      <c r="X243" s="30"/>
      <c r="Y243" s="30"/>
      <c r="Z243" s="15" t="s">
        <v>4042</v>
      </c>
      <c r="AA243" s="30"/>
      <c r="AB243" s="30"/>
      <c r="AC243" s="15" t="s">
        <v>4043</v>
      </c>
      <c r="AD243" s="30"/>
      <c r="AE243" s="30"/>
      <c r="AF243" s="15" t="s">
        <v>4044</v>
      </c>
      <c r="AG243" s="30"/>
      <c r="AH243" s="30"/>
      <c r="AI243" s="15" t="s">
        <v>4045</v>
      </c>
      <c r="AJ243" s="30"/>
      <c r="AK243" s="30"/>
      <c r="AL243" s="15" t="s">
        <v>2686</v>
      </c>
      <c r="AM243" s="30"/>
      <c r="AN243" s="30"/>
      <c r="AO243" s="15" t="s">
        <v>834</v>
      </c>
      <c r="AP243" s="30"/>
      <c r="AQ243" s="30"/>
      <c r="AR243" s="15" t="s">
        <v>1556</v>
      </c>
      <c r="AS243" s="30"/>
      <c r="AT243" s="30"/>
      <c r="AU243" s="15" t="s">
        <v>716</v>
      </c>
      <c r="AV243" s="30"/>
      <c r="AW243" s="30"/>
    </row>
    <row r="244" spans="1:49" s="33" customFormat="1" ht="204" x14ac:dyDescent="0.25">
      <c r="A244" s="15">
        <v>249</v>
      </c>
      <c r="B244" s="15">
        <v>420</v>
      </c>
      <c r="C244" s="32">
        <v>45250.64634259259</v>
      </c>
      <c r="D244" s="15" t="s">
        <v>646</v>
      </c>
      <c r="E244" s="15" t="s">
        <v>4046</v>
      </c>
      <c r="F244" s="15" t="str">
        <f t="shared" si="3"/>
        <v>Caroline Mendes De Souza</v>
      </c>
      <c r="G244" s="15" t="s">
        <v>543</v>
      </c>
      <c r="H244" s="15" t="s">
        <v>191</v>
      </c>
      <c r="I244" s="15" t="s">
        <v>1558</v>
      </c>
      <c r="J244" s="15" t="s">
        <v>4047</v>
      </c>
      <c r="K244" s="15" t="s">
        <v>4048</v>
      </c>
      <c r="L244" s="15" t="s">
        <v>4049</v>
      </c>
      <c r="M244" s="30"/>
      <c r="N244" s="30"/>
      <c r="O244" s="30"/>
      <c r="P244" s="30"/>
      <c r="Q244" s="30"/>
      <c r="R244" s="30"/>
      <c r="S244" s="30"/>
      <c r="T244" s="30"/>
      <c r="U244" s="30"/>
      <c r="V244" s="30"/>
      <c r="W244" s="15" t="s">
        <v>2482</v>
      </c>
      <c r="X244" s="30"/>
      <c r="Y244" s="30"/>
      <c r="Z244" s="30"/>
      <c r="AA244" s="30"/>
      <c r="AB244" s="30"/>
      <c r="AC244" s="30"/>
      <c r="AD244" s="30"/>
      <c r="AE244" s="30"/>
      <c r="AF244" s="15" t="s">
        <v>4050</v>
      </c>
      <c r="AG244" s="30"/>
      <c r="AH244" s="30"/>
      <c r="AI244" s="30"/>
      <c r="AJ244" s="30"/>
      <c r="AK244" s="30"/>
      <c r="AL244" s="30"/>
      <c r="AM244" s="30"/>
      <c r="AN244" s="30"/>
      <c r="AO244" s="30"/>
      <c r="AP244" s="30"/>
      <c r="AQ244" s="30"/>
      <c r="AR244" s="30"/>
      <c r="AS244" s="30"/>
      <c r="AT244" s="30"/>
      <c r="AU244" s="15" t="s">
        <v>716</v>
      </c>
      <c r="AV244" s="30"/>
      <c r="AW244" s="15" t="s">
        <v>4051</v>
      </c>
    </row>
    <row r="245" spans="1:49" s="33" customFormat="1" ht="293.25" x14ac:dyDescent="0.25">
      <c r="A245" s="15">
        <v>250</v>
      </c>
      <c r="B245" s="15">
        <v>421</v>
      </c>
      <c r="C245" s="32">
        <v>45250.671585648146</v>
      </c>
      <c r="D245" s="15" t="s">
        <v>646</v>
      </c>
      <c r="E245" s="15" t="s">
        <v>4052</v>
      </c>
      <c r="F245" s="15" t="str">
        <f t="shared" si="3"/>
        <v>Kleberson Hayashi Angelossi</v>
      </c>
      <c r="G245" s="15" t="s">
        <v>544</v>
      </c>
      <c r="H245" s="15" t="s">
        <v>187</v>
      </c>
      <c r="I245" s="15" t="s">
        <v>55</v>
      </c>
      <c r="J245" s="15" t="s">
        <v>4053</v>
      </c>
      <c r="K245" s="15" t="s">
        <v>4054</v>
      </c>
      <c r="L245" s="15" t="s">
        <v>4055</v>
      </c>
      <c r="M245" s="15" t="s">
        <v>4056</v>
      </c>
      <c r="N245" s="15" t="s">
        <v>4057</v>
      </c>
      <c r="O245" s="30"/>
      <c r="P245" s="30"/>
      <c r="Q245" s="15" t="s">
        <v>4058</v>
      </c>
      <c r="R245" s="30"/>
      <c r="S245" s="30"/>
      <c r="T245" s="15" t="s">
        <v>4059</v>
      </c>
      <c r="U245" s="30"/>
      <c r="V245" s="15" t="s">
        <v>4060</v>
      </c>
      <c r="W245" s="15" t="s">
        <v>1277</v>
      </c>
      <c r="X245" s="30"/>
      <c r="Y245" s="15" t="s">
        <v>4061</v>
      </c>
      <c r="Z245" s="15" t="s">
        <v>2916</v>
      </c>
      <c r="AA245" s="30"/>
      <c r="AB245" s="30"/>
      <c r="AC245" s="15" t="s">
        <v>4062</v>
      </c>
      <c r="AD245" s="30"/>
      <c r="AE245" s="30"/>
      <c r="AF245" s="15" t="s">
        <v>4063</v>
      </c>
      <c r="AG245" s="30"/>
      <c r="AH245" s="30"/>
      <c r="AI245" s="15" t="s">
        <v>4064</v>
      </c>
      <c r="AJ245" s="30"/>
      <c r="AK245" s="30"/>
      <c r="AL245" s="15" t="s">
        <v>2879</v>
      </c>
      <c r="AM245" s="30"/>
      <c r="AN245" s="30"/>
      <c r="AO245" s="15" t="s">
        <v>4065</v>
      </c>
      <c r="AP245" s="30"/>
      <c r="AQ245" s="30"/>
      <c r="AR245" s="15" t="s">
        <v>955</v>
      </c>
      <c r="AS245" s="30"/>
      <c r="AT245" s="15" t="s">
        <v>4066</v>
      </c>
      <c r="AU245" s="15" t="s">
        <v>1104</v>
      </c>
      <c r="AV245" s="30"/>
      <c r="AW245" s="15" t="s">
        <v>4067</v>
      </c>
    </row>
    <row r="246" spans="1:49" s="33" customFormat="1" ht="409.5" x14ac:dyDescent="0.25">
      <c r="A246" s="15">
        <v>251</v>
      </c>
      <c r="B246" s="15">
        <v>422</v>
      </c>
      <c r="C246" s="32">
        <v>45250.694166666668</v>
      </c>
      <c r="D246" s="15" t="s">
        <v>646</v>
      </c>
      <c r="E246" s="15" t="s">
        <v>4068</v>
      </c>
      <c r="F246" s="15" t="str">
        <f t="shared" si="3"/>
        <v>Roberto Cayetano Lotero</v>
      </c>
      <c r="G246" s="15" t="s">
        <v>409</v>
      </c>
      <c r="H246" s="15" t="s">
        <v>205</v>
      </c>
      <c r="I246" s="15" t="s">
        <v>648</v>
      </c>
      <c r="J246" s="15" t="s">
        <v>4069</v>
      </c>
      <c r="K246" s="15" t="s">
        <v>4070</v>
      </c>
      <c r="L246" s="15" t="s">
        <v>4071</v>
      </c>
      <c r="M246" s="15" t="s">
        <v>4072</v>
      </c>
      <c r="N246" s="15" t="s">
        <v>4073</v>
      </c>
      <c r="O246" s="30"/>
      <c r="P246" s="15" t="s">
        <v>4074</v>
      </c>
      <c r="Q246" s="15" t="s">
        <v>4075</v>
      </c>
      <c r="R246" s="30"/>
      <c r="S246" s="15" t="s">
        <v>4076</v>
      </c>
      <c r="T246" s="15" t="s">
        <v>4077</v>
      </c>
      <c r="U246" s="30"/>
      <c r="V246" s="30"/>
      <c r="W246" s="15" t="s">
        <v>4078</v>
      </c>
      <c r="X246" s="30"/>
      <c r="Y246" s="30"/>
      <c r="Z246" s="15" t="s">
        <v>4079</v>
      </c>
      <c r="AA246" s="30"/>
      <c r="AB246" s="30"/>
      <c r="AC246" s="15" t="s">
        <v>4080</v>
      </c>
      <c r="AD246" s="30"/>
      <c r="AE246" s="30"/>
      <c r="AF246" s="15" t="s">
        <v>4081</v>
      </c>
      <c r="AG246" s="30"/>
      <c r="AH246" s="30"/>
      <c r="AI246" s="15" t="s">
        <v>4082</v>
      </c>
      <c r="AJ246" s="30"/>
      <c r="AK246" s="30"/>
      <c r="AL246" s="15" t="s">
        <v>2879</v>
      </c>
      <c r="AM246" s="30"/>
      <c r="AN246" s="30"/>
      <c r="AO246" s="15" t="s">
        <v>2648</v>
      </c>
      <c r="AP246" s="30"/>
      <c r="AQ246" s="30"/>
      <c r="AR246" s="15" t="s">
        <v>955</v>
      </c>
      <c r="AS246" s="30"/>
      <c r="AT246" s="30"/>
      <c r="AU246" s="15" t="s">
        <v>1137</v>
      </c>
      <c r="AV246" s="30"/>
      <c r="AW246" s="15" t="s">
        <v>4083</v>
      </c>
    </row>
    <row r="247" spans="1:49" s="33" customFormat="1" ht="51" x14ac:dyDescent="0.25">
      <c r="A247" s="15">
        <v>252</v>
      </c>
      <c r="B247" s="15">
        <v>423</v>
      </c>
      <c r="C247" s="32">
        <v>45250.695520833331</v>
      </c>
      <c r="D247" s="15" t="s">
        <v>646</v>
      </c>
      <c r="E247" s="15" t="s">
        <v>4084</v>
      </c>
      <c r="F247" s="15" t="str">
        <f t="shared" si="3"/>
        <v>Constança Barahona</v>
      </c>
      <c r="G247" s="15" t="s">
        <v>257</v>
      </c>
      <c r="H247" s="15" t="s">
        <v>191</v>
      </c>
      <c r="I247" s="15" t="s">
        <v>719</v>
      </c>
      <c r="J247" s="15" t="s">
        <v>4085</v>
      </c>
      <c r="K247" s="15" t="s">
        <v>4086</v>
      </c>
      <c r="L247" s="15" t="s">
        <v>4087</v>
      </c>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15" t="s">
        <v>4088</v>
      </c>
    </row>
    <row r="248" spans="1:49" s="33" customFormat="1" ht="409.5" x14ac:dyDescent="0.25">
      <c r="A248" s="15">
        <v>254</v>
      </c>
      <c r="B248" s="15">
        <v>425</v>
      </c>
      <c r="C248" s="32">
        <v>45250.767384259256</v>
      </c>
      <c r="D248" s="15" t="s">
        <v>646</v>
      </c>
      <c r="E248" s="15" t="s">
        <v>4089</v>
      </c>
      <c r="F248" s="15" t="str">
        <f t="shared" si="3"/>
        <v>Sérgio Roberto Adriano Prati</v>
      </c>
      <c r="G248" s="15" t="s">
        <v>545</v>
      </c>
      <c r="H248" s="15" t="s">
        <v>186</v>
      </c>
      <c r="I248" s="15" t="s">
        <v>719</v>
      </c>
      <c r="J248" s="15" t="s">
        <v>1301</v>
      </c>
      <c r="K248" s="15" t="s">
        <v>4090</v>
      </c>
      <c r="L248" s="15" t="s">
        <v>4091</v>
      </c>
      <c r="M248" s="15" t="s">
        <v>4092</v>
      </c>
      <c r="N248" s="15" t="s">
        <v>1014</v>
      </c>
      <c r="O248" s="15" t="s">
        <v>4093</v>
      </c>
      <c r="P248" s="15" t="s">
        <v>4094</v>
      </c>
      <c r="Q248" s="15" t="s">
        <v>4095</v>
      </c>
      <c r="R248" s="15" t="s">
        <v>4096</v>
      </c>
      <c r="S248" s="15" t="s">
        <v>4097</v>
      </c>
      <c r="T248" s="15" t="s">
        <v>58</v>
      </c>
      <c r="U248" s="15" t="s">
        <v>4098</v>
      </c>
      <c r="V248" s="15" t="s">
        <v>4099</v>
      </c>
      <c r="W248" s="30"/>
      <c r="X248" s="15" t="s">
        <v>4100</v>
      </c>
      <c r="Y248" s="15" t="s">
        <v>4101</v>
      </c>
      <c r="Z248" s="30"/>
      <c r="AA248" s="15" t="s">
        <v>4102</v>
      </c>
      <c r="AB248" s="30"/>
      <c r="AC248" s="30"/>
      <c r="AD248" s="30"/>
      <c r="AE248" s="15" t="s">
        <v>4103</v>
      </c>
      <c r="AF248" s="15" t="s">
        <v>48</v>
      </c>
      <c r="AG248" s="15" t="s">
        <v>4104</v>
      </c>
      <c r="AH248" s="15" t="s">
        <v>4105</v>
      </c>
      <c r="AI248" s="15" t="s">
        <v>4106</v>
      </c>
      <c r="AJ248" s="30"/>
      <c r="AK248" s="15" t="s">
        <v>4107</v>
      </c>
      <c r="AL248" s="15" t="s">
        <v>2675</v>
      </c>
      <c r="AM248" s="15" t="s">
        <v>4108</v>
      </c>
      <c r="AN248" s="15" t="s">
        <v>4109</v>
      </c>
      <c r="AO248" s="30"/>
      <c r="AP248" s="15" t="s">
        <v>4110</v>
      </c>
      <c r="AQ248" s="15" t="s">
        <v>4111</v>
      </c>
      <c r="AR248" s="30"/>
      <c r="AS248" s="15" t="s">
        <v>4112</v>
      </c>
      <c r="AT248" s="15" t="s">
        <v>4113</v>
      </c>
      <c r="AU248" s="30"/>
      <c r="AV248" s="15" t="s">
        <v>4114</v>
      </c>
      <c r="AW248" s="15" t="s">
        <v>4115</v>
      </c>
    </row>
    <row r="249" spans="1:49" s="33" customFormat="1" ht="408" x14ac:dyDescent="0.25">
      <c r="A249" s="15">
        <v>257</v>
      </c>
      <c r="B249" s="15">
        <v>428</v>
      </c>
      <c r="C249" s="32">
        <v>45250.781076388892</v>
      </c>
      <c r="D249" s="15" t="s">
        <v>646</v>
      </c>
      <c r="E249" s="15" t="s">
        <v>4116</v>
      </c>
      <c r="F249" s="15" t="str">
        <f t="shared" si="3"/>
        <v>Luiz Rodrigo Grochocki</v>
      </c>
      <c r="G249" s="15" t="s">
        <v>546</v>
      </c>
      <c r="H249" s="15" t="s">
        <v>182</v>
      </c>
      <c r="I249" s="15" t="s">
        <v>719</v>
      </c>
      <c r="J249" s="15" t="s">
        <v>766</v>
      </c>
      <c r="K249" s="15" t="s">
        <v>4117</v>
      </c>
      <c r="L249" s="15" t="s">
        <v>4118</v>
      </c>
      <c r="M249" s="15" t="s">
        <v>4119</v>
      </c>
      <c r="N249" s="15" t="s">
        <v>4120</v>
      </c>
      <c r="O249" s="15" t="s">
        <v>4121</v>
      </c>
      <c r="P249" s="15" t="s">
        <v>4122</v>
      </c>
      <c r="Q249" s="15" t="s">
        <v>149</v>
      </c>
      <c r="R249" s="15" t="s">
        <v>4123</v>
      </c>
      <c r="S249" s="15" t="s">
        <v>4124</v>
      </c>
      <c r="T249" s="15" t="s">
        <v>18</v>
      </c>
      <c r="U249" s="15" t="s">
        <v>4125</v>
      </c>
      <c r="V249" s="15" t="s">
        <v>4126</v>
      </c>
      <c r="W249" s="15" t="s">
        <v>1177</v>
      </c>
      <c r="X249" s="15" t="s">
        <v>4127</v>
      </c>
      <c r="Y249" s="15" t="s">
        <v>4128</v>
      </c>
      <c r="Z249" s="15" t="s">
        <v>3053</v>
      </c>
      <c r="AA249" s="15" t="s">
        <v>4129</v>
      </c>
      <c r="AB249" s="30"/>
      <c r="AC249" s="15" t="s">
        <v>4130</v>
      </c>
      <c r="AD249" s="15" t="s">
        <v>4131</v>
      </c>
      <c r="AE249" s="30"/>
      <c r="AF249" s="15" t="s">
        <v>4132</v>
      </c>
      <c r="AG249" s="15" t="s">
        <v>4133</v>
      </c>
      <c r="AH249" s="30"/>
      <c r="AI249" s="15" t="s">
        <v>147</v>
      </c>
      <c r="AJ249" s="15" t="s">
        <v>4134</v>
      </c>
      <c r="AK249" s="15" t="s">
        <v>4135</v>
      </c>
      <c r="AL249" s="15" t="s">
        <v>75</v>
      </c>
      <c r="AM249" s="15" t="s">
        <v>4135</v>
      </c>
      <c r="AN249" s="15" t="s">
        <v>4136</v>
      </c>
      <c r="AO249" s="15" t="s">
        <v>4137</v>
      </c>
      <c r="AP249" s="15" t="s">
        <v>4138</v>
      </c>
      <c r="AQ249" s="15" t="s">
        <v>4139</v>
      </c>
      <c r="AR249" s="15" t="s">
        <v>3264</v>
      </c>
      <c r="AS249" s="15" t="s">
        <v>4139</v>
      </c>
      <c r="AT249" s="15" t="s">
        <v>4140</v>
      </c>
      <c r="AU249" s="15" t="s">
        <v>408</v>
      </c>
      <c r="AV249" s="15" t="s">
        <v>4141</v>
      </c>
      <c r="AW249" s="15" t="s">
        <v>4142</v>
      </c>
    </row>
    <row r="250" spans="1:49" s="33" customFormat="1" ht="409.5" x14ac:dyDescent="0.25">
      <c r="A250" s="15">
        <v>253</v>
      </c>
      <c r="B250" s="15">
        <v>424</v>
      </c>
      <c r="C250" s="32">
        <v>45250.7424537037</v>
      </c>
      <c r="D250" s="15" t="s">
        <v>646</v>
      </c>
      <c r="E250" s="15" t="s">
        <v>4143</v>
      </c>
      <c r="F250" s="15" t="str">
        <f t="shared" si="3"/>
        <v>Dmytro Slinko</v>
      </c>
      <c r="G250" s="15" t="s">
        <v>548</v>
      </c>
      <c r="H250" s="15" t="s">
        <v>191</v>
      </c>
      <c r="I250" s="15" t="s">
        <v>648</v>
      </c>
      <c r="J250" s="15" t="s">
        <v>4144</v>
      </c>
      <c r="K250" s="15" t="s">
        <v>4145</v>
      </c>
      <c r="L250" s="15" t="s">
        <v>4146</v>
      </c>
      <c r="M250" s="30"/>
      <c r="N250" s="15" t="s">
        <v>4147</v>
      </c>
      <c r="O250" s="30"/>
      <c r="P250" s="30"/>
      <c r="Q250" s="15" t="s">
        <v>4148</v>
      </c>
      <c r="R250" s="30"/>
      <c r="S250" s="30"/>
      <c r="T250" s="15" t="s">
        <v>4149</v>
      </c>
      <c r="U250" s="30"/>
      <c r="V250" s="30"/>
      <c r="W250" s="15" t="s">
        <v>1024</v>
      </c>
      <c r="X250" s="30"/>
      <c r="Y250" s="30"/>
      <c r="Z250" s="15" t="s">
        <v>4150</v>
      </c>
      <c r="AA250" s="30"/>
      <c r="AB250" s="30"/>
      <c r="AC250" s="15" t="s">
        <v>4151</v>
      </c>
      <c r="AD250" s="30"/>
      <c r="AE250" s="30"/>
      <c r="AF250" s="15" t="s">
        <v>3745</v>
      </c>
      <c r="AG250" s="30"/>
      <c r="AH250" s="30"/>
      <c r="AI250" s="15" t="s">
        <v>4152</v>
      </c>
      <c r="AJ250" s="30"/>
      <c r="AK250" s="30"/>
      <c r="AL250" s="15" t="s">
        <v>1029</v>
      </c>
      <c r="AM250" s="30"/>
      <c r="AN250" s="30"/>
      <c r="AO250" s="15" t="s">
        <v>4153</v>
      </c>
      <c r="AP250" s="30"/>
      <c r="AQ250" s="30"/>
      <c r="AR250" s="15" t="s">
        <v>1556</v>
      </c>
      <c r="AS250" s="30"/>
      <c r="AT250" s="30"/>
      <c r="AU250" s="15" t="s">
        <v>716</v>
      </c>
      <c r="AV250" s="30"/>
      <c r="AW250" s="30"/>
    </row>
    <row r="251" spans="1:49" s="33" customFormat="1" ht="204" x14ac:dyDescent="0.25">
      <c r="A251" s="15">
        <v>255</v>
      </c>
      <c r="B251" s="15">
        <v>426</v>
      </c>
      <c r="C251" s="32">
        <v>45250.771967592591</v>
      </c>
      <c r="D251" s="15" t="s">
        <v>646</v>
      </c>
      <c r="E251" s="15" t="s">
        <v>4154</v>
      </c>
      <c r="F251" s="15" t="str">
        <f t="shared" si="3"/>
        <v>Carlos Ricardo Maneck Malfatti</v>
      </c>
      <c r="G251" s="15" t="s">
        <v>407</v>
      </c>
      <c r="H251" s="15" t="s">
        <v>201</v>
      </c>
      <c r="I251" s="15" t="s">
        <v>719</v>
      </c>
      <c r="J251" s="15" t="s">
        <v>859</v>
      </c>
      <c r="K251" s="15" t="s">
        <v>4155</v>
      </c>
      <c r="L251" s="15" t="s">
        <v>4156</v>
      </c>
      <c r="M251" s="15" t="s">
        <v>4157</v>
      </c>
      <c r="N251" s="15" t="s">
        <v>4158</v>
      </c>
      <c r="O251" s="30"/>
      <c r="P251" s="30"/>
      <c r="Q251" s="30"/>
      <c r="R251" s="30"/>
      <c r="S251" s="30"/>
      <c r="T251" s="30"/>
      <c r="U251" s="30"/>
      <c r="V251" s="30"/>
      <c r="W251" s="30"/>
      <c r="X251" s="30"/>
      <c r="Y251" s="30"/>
      <c r="Z251" s="30"/>
      <c r="AA251" s="30"/>
      <c r="AB251" s="30"/>
      <c r="AC251" s="30"/>
      <c r="AD251" s="30"/>
      <c r="AE251" s="15" t="s">
        <v>4157</v>
      </c>
      <c r="AF251" s="15" t="s">
        <v>4159</v>
      </c>
      <c r="AG251" s="30"/>
      <c r="AH251" s="30"/>
      <c r="AI251" s="30"/>
      <c r="AJ251" s="30"/>
      <c r="AK251" s="30"/>
      <c r="AL251" s="30"/>
      <c r="AM251" s="30"/>
      <c r="AN251" s="30"/>
      <c r="AO251" s="30"/>
      <c r="AP251" s="30"/>
      <c r="AQ251" s="30"/>
      <c r="AR251" s="30"/>
      <c r="AS251" s="30"/>
      <c r="AT251" s="30"/>
      <c r="AU251" s="30"/>
      <c r="AV251" s="30"/>
      <c r="AW251" s="15" t="s">
        <v>4160</v>
      </c>
    </row>
    <row r="252" spans="1:49" s="33" customFormat="1" ht="229.5" x14ac:dyDescent="0.25">
      <c r="A252" s="15">
        <v>256</v>
      </c>
      <c r="B252" s="15">
        <v>427</v>
      </c>
      <c r="C252" s="32">
        <v>45250.779733796298</v>
      </c>
      <c r="D252" s="15" t="s">
        <v>646</v>
      </c>
      <c r="E252" s="15" t="s">
        <v>4161</v>
      </c>
      <c r="F252" s="15" t="str">
        <f t="shared" si="3"/>
        <v>Jorge Ricardo Souza De Oliveira</v>
      </c>
      <c r="G252" s="15" t="s">
        <v>549</v>
      </c>
      <c r="H252" s="15" t="s">
        <v>182</v>
      </c>
      <c r="I252" s="30"/>
      <c r="J252" s="15" t="s">
        <v>4162</v>
      </c>
      <c r="K252" s="15" t="s">
        <v>4163</v>
      </c>
      <c r="L252" s="15" t="s">
        <v>4164</v>
      </c>
      <c r="M252" s="15" t="s">
        <v>4165</v>
      </c>
      <c r="N252" s="15" t="s">
        <v>4166</v>
      </c>
      <c r="O252" s="15" t="s">
        <v>4165</v>
      </c>
      <c r="P252" s="15" t="s">
        <v>4165</v>
      </c>
      <c r="Q252" s="15" t="s">
        <v>4167</v>
      </c>
      <c r="R252" s="15" t="s">
        <v>4165</v>
      </c>
      <c r="S252" s="15" t="s">
        <v>4165</v>
      </c>
      <c r="T252" s="15" t="s">
        <v>4168</v>
      </c>
      <c r="U252" s="15" t="s">
        <v>4165</v>
      </c>
      <c r="V252" s="15" t="s">
        <v>4165</v>
      </c>
      <c r="W252" s="15" t="s">
        <v>4169</v>
      </c>
      <c r="X252" s="15" t="s">
        <v>4165</v>
      </c>
      <c r="Y252" s="15" t="s">
        <v>4165</v>
      </c>
      <c r="Z252" s="15" t="s">
        <v>4170</v>
      </c>
      <c r="AA252" s="15" t="s">
        <v>4165</v>
      </c>
      <c r="AB252" s="15" t="s">
        <v>4165</v>
      </c>
      <c r="AC252" s="15" t="s">
        <v>4171</v>
      </c>
      <c r="AD252" s="15" t="s">
        <v>4165</v>
      </c>
      <c r="AE252" s="15" t="s">
        <v>4165</v>
      </c>
      <c r="AF252" s="15" t="s">
        <v>1878</v>
      </c>
      <c r="AG252" s="15" t="s">
        <v>4165</v>
      </c>
      <c r="AH252" s="15" t="s">
        <v>4165</v>
      </c>
      <c r="AI252" s="15" t="s">
        <v>4172</v>
      </c>
      <c r="AJ252" s="15" t="s">
        <v>4165</v>
      </c>
      <c r="AK252" s="15" t="s">
        <v>4165</v>
      </c>
      <c r="AL252" s="15" t="s">
        <v>4173</v>
      </c>
      <c r="AM252" s="15" t="s">
        <v>4165</v>
      </c>
      <c r="AN252" s="15" t="s">
        <v>4165</v>
      </c>
      <c r="AO252" s="15" t="s">
        <v>2121</v>
      </c>
      <c r="AP252" s="15" t="s">
        <v>4165</v>
      </c>
      <c r="AQ252" s="15" t="s">
        <v>4165</v>
      </c>
      <c r="AR252" s="15" t="s">
        <v>4174</v>
      </c>
      <c r="AS252" s="15" t="s">
        <v>4165</v>
      </c>
      <c r="AT252" s="30"/>
      <c r="AU252" s="30"/>
      <c r="AV252" s="30"/>
      <c r="AW252" s="15" t="s">
        <v>4165</v>
      </c>
    </row>
    <row r="253" spans="1:49" s="33" customFormat="1" ht="153" x14ac:dyDescent="0.25">
      <c r="A253" s="15">
        <v>258</v>
      </c>
      <c r="B253" s="15">
        <v>429</v>
      </c>
      <c r="C253" s="32">
        <v>45250.81212962963</v>
      </c>
      <c r="D253" s="15" t="s">
        <v>646</v>
      </c>
      <c r="E253" s="15" t="s">
        <v>4175</v>
      </c>
      <c r="F253" s="15" t="str">
        <f t="shared" si="3"/>
        <v>Alexandre Guilherme De Lara</v>
      </c>
      <c r="G253" s="15" t="s">
        <v>550</v>
      </c>
      <c r="H253" s="15" t="s">
        <v>182</v>
      </c>
      <c r="I253" s="15" t="s">
        <v>690</v>
      </c>
      <c r="J253" s="15" t="s">
        <v>4176</v>
      </c>
      <c r="K253" s="15" t="s">
        <v>4177</v>
      </c>
      <c r="L253" s="15" t="s">
        <v>4178</v>
      </c>
      <c r="M253" s="15" t="s">
        <v>4179</v>
      </c>
      <c r="N253" s="15" t="s">
        <v>4180</v>
      </c>
      <c r="O253" s="15" t="s">
        <v>4181</v>
      </c>
      <c r="P253" s="15" t="s">
        <v>4179</v>
      </c>
      <c r="Q253" s="15" t="s">
        <v>4182</v>
      </c>
      <c r="R253" s="15" t="s">
        <v>4183</v>
      </c>
      <c r="S253" s="15" t="s">
        <v>4179</v>
      </c>
      <c r="T253" s="15" t="s">
        <v>4184</v>
      </c>
      <c r="U253" s="15" t="s">
        <v>4185</v>
      </c>
      <c r="V253" s="15" t="s">
        <v>4179</v>
      </c>
      <c r="W253" s="15" t="s">
        <v>2004</v>
      </c>
      <c r="X253" s="15" t="s">
        <v>4127</v>
      </c>
      <c r="Y253" s="15" t="s">
        <v>4179</v>
      </c>
      <c r="Z253" s="30"/>
      <c r="AA253" s="15" t="s">
        <v>4129</v>
      </c>
      <c r="AB253" s="30"/>
      <c r="AC253" s="30"/>
      <c r="AD253" s="30"/>
      <c r="AE253" s="30"/>
      <c r="AF253" s="30"/>
      <c r="AG253" s="30"/>
      <c r="AH253" s="30"/>
      <c r="AI253" s="30"/>
      <c r="AJ253" s="30"/>
      <c r="AK253" s="30"/>
      <c r="AL253" s="30"/>
      <c r="AM253" s="30"/>
      <c r="AN253" s="15" t="s">
        <v>4179</v>
      </c>
      <c r="AO253" s="15" t="s">
        <v>3213</v>
      </c>
      <c r="AP253" s="15" t="s">
        <v>4186</v>
      </c>
      <c r="AQ253" s="30"/>
      <c r="AR253" s="30"/>
      <c r="AS253" s="30"/>
      <c r="AT253" s="30"/>
      <c r="AU253" s="30"/>
      <c r="AV253" s="30"/>
      <c r="AW253" s="15" t="s">
        <v>4142</v>
      </c>
    </row>
    <row r="254" spans="1:49" s="33" customFormat="1" ht="409.5" x14ac:dyDescent="0.25">
      <c r="A254" s="15">
        <v>259</v>
      </c>
      <c r="B254" s="15">
        <v>430</v>
      </c>
      <c r="C254" s="32">
        <v>45250.84884259259</v>
      </c>
      <c r="D254" s="15" t="s">
        <v>646</v>
      </c>
      <c r="E254" s="15" t="s">
        <v>4187</v>
      </c>
      <c r="F254" s="15" t="str">
        <f t="shared" si="3"/>
        <v>Luiz Carlos Roque Junior</v>
      </c>
      <c r="G254" s="15" t="s">
        <v>551</v>
      </c>
      <c r="H254" s="15" t="s">
        <v>182</v>
      </c>
      <c r="I254" s="15" t="s">
        <v>719</v>
      </c>
      <c r="J254" s="15" t="s">
        <v>3971</v>
      </c>
      <c r="K254" s="15" t="s">
        <v>4188</v>
      </c>
      <c r="L254" s="15" t="s">
        <v>4189</v>
      </c>
      <c r="M254" s="15" t="s">
        <v>4190</v>
      </c>
      <c r="N254" s="15" t="s">
        <v>4191</v>
      </c>
      <c r="O254" s="15" t="s">
        <v>4192</v>
      </c>
      <c r="P254" s="30"/>
      <c r="Q254" s="15" t="s">
        <v>4193</v>
      </c>
      <c r="R254" s="30"/>
      <c r="S254" s="30"/>
      <c r="T254" s="15" t="s">
        <v>4194</v>
      </c>
      <c r="U254" s="30"/>
      <c r="V254" s="30"/>
      <c r="W254" s="15" t="s">
        <v>1402</v>
      </c>
      <c r="X254" s="30"/>
      <c r="Y254" s="30"/>
      <c r="Z254" s="15" t="s">
        <v>4195</v>
      </c>
      <c r="AA254" s="30"/>
      <c r="AB254" s="30"/>
      <c r="AC254" s="15" t="s">
        <v>4196</v>
      </c>
      <c r="AD254" s="30"/>
      <c r="AE254" s="30"/>
      <c r="AF254" s="15" t="s">
        <v>4197</v>
      </c>
      <c r="AG254" s="30"/>
      <c r="AH254" s="30"/>
      <c r="AI254" s="15" t="s">
        <v>4198</v>
      </c>
      <c r="AJ254" s="30"/>
      <c r="AK254" s="30"/>
      <c r="AL254" s="15" t="s">
        <v>4199</v>
      </c>
      <c r="AM254" s="30"/>
      <c r="AN254" s="30"/>
      <c r="AO254" s="15" t="s">
        <v>989</v>
      </c>
      <c r="AP254" s="30"/>
      <c r="AQ254" s="30"/>
      <c r="AR254" s="15" t="s">
        <v>1556</v>
      </c>
      <c r="AS254" s="30"/>
      <c r="AT254" s="30"/>
      <c r="AU254" s="15" t="s">
        <v>716</v>
      </c>
      <c r="AV254" s="30"/>
      <c r="AW254" s="15" t="s">
        <v>4200</v>
      </c>
    </row>
    <row r="255" spans="1:49" s="33" customFormat="1" ht="306" x14ac:dyDescent="0.25">
      <c r="A255" s="15">
        <v>260</v>
      </c>
      <c r="B255" s="15">
        <v>431</v>
      </c>
      <c r="C255" s="32">
        <v>45250.963900462964</v>
      </c>
      <c r="D255" s="15" t="s">
        <v>646</v>
      </c>
      <c r="E255" s="15" t="s">
        <v>4201</v>
      </c>
      <c r="F255" s="15" t="str">
        <f t="shared" si="3"/>
        <v>Eduardo Rodrigues Cabrera</v>
      </c>
      <c r="G255" s="15" t="s">
        <v>552</v>
      </c>
      <c r="H255" s="15" t="s">
        <v>182</v>
      </c>
      <c r="I255" s="30"/>
      <c r="J255" s="15" t="s">
        <v>4176</v>
      </c>
      <c r="K255" s="15" t="s">
        <v>4202</v>
      </c>
      <c r="L255" s="15" t="s">
        <v>4203</v>
      </c>
      <c r="M255" s="30"/>
      <c r="N255" s="15" t="s">
        <v>4204</v>
      </c>
      <c r="O255" s="30"/>
      <c r="P255" s="30"/>
      <c r="Q255" s="15" t="s">
        <v>4205</v>
      </c>
      <c r="R255" s="30"/>
      <c r="S255" s="15" t="s">
        <v>4206</v>
      </c>
      <c r="T255" s="15" t="s">
        <v>4207</v>
      </c>
      <c r="U255" s="30"/>
      <c r="V255" s="30"/>
      <c r="W255" s="15" t="s">
        <v>1539</v>
      </c>
      <c r="X255" s="30"/>
      <c r="Y255" s="30"/>
      <c r="Z255" s="15" t="s">
        <v>4208</v>
      </c>
      <c r="AA255" s="30"/>
      <c r="AB255" s="30"/>
      <c r="AC255" s="15" t="s">
        <v>4209</v>
      </c>
      <c r="AD255" s="30"/>
      <c r="AE255" s="15" t="s">
        <v>4210</v>
      </c>
      <c r="AF255" s="15" t="s">
        <v>4211</v>
      </c>
      <c r="AG255" s="30"/>
      <c r="AH255" s="30"/>
      <c r="AI255" s="15" t="s">
        <v>4212</v>
      </c>
      <c r="AJ255" s="30"/>
      <c r="AK255" s="30"/>
      <c r="AL255" s="15" t="s">
        <v>4213</v>
      </c>
      <c r="AM255" s="30"/>
      <c r="AN255" s="30"/>
      <c r="AO255" s="15" t="s">
        <v>3135</v>
      </c>
      <c r="AP255" s="30"/>
      <c r="AQ255" s="30"/>
      <c r="AR255" s="15" t="s">
        <v>4214</v>
      </c>
      <c r="AS255" s="30"/>
      <c r="AT255" s="30"/>
      <c r="AU255" s="15" t="s">
        <v>1104</v>
      </c>
      <c r="AV255" s="30"/>
      <c r="AW255" s="30"/>
    </row>
    <row r="256" spans="1:49" s="33" customFormat="1" ht="255" x14ac:dyDescent="0.25">
      <c r="A256" s="15">
        <v>261</v>
      </c>
      <c r="B256" s="15">
        <v>432</v>
      </c>
      <c r="C256" s="32">
        <v>45251.330995370372</v>
      </c>
      <c r="D256" s="15" t="s">
        <v>646</v>
      </c>
      <c r="E256" s="15" t="s">
        <v>4215</v>
      </c>
      <c r="F256" s="15" t="str">
        <f t="shared" si="3"/>
        <v>Josiane Aparecida Gomes Figueiredo</v>
      </c>
      <c r="G256" s="15" t="s">
        <v>553</v>
      </c>
      <c r="H256" s="15" t="s">
        <v>210</v>
      </c>
      <c r="I256" s="15" t="s">
        <v>175</v>
      </c>
      <c r="J256" s="15" t="s">
        <v>996</v>
      </c>
      <c r="K256" s="15" t="s">
        <v>4216</v>
      </c>
      <c r="L256" s="15" t="s">
        <v>4217</v>
      </c>
      <c r="M256" s="30"/>
      <c r="N256" s="15" t="s">
        <v>4218</v>
      </c>
      <c r="O256" s="30"/>
      <c r="P256" s="30"/>
      <c r="Q256" s="15" t="s">
        <v>4219</v>
      </c>
      <c r="R256" s="30"/>
      <c r="S256" s="30"/>
      <c r="T256" s="15" t="s">
        <v>3437</v>
      </c>
      <c r="U256" s="30"/>
      <c r="V256" s="30"/>
      <c r="W256" s="15" t="s">
        <v>2482</v>
      </c>
      <c r="X256" s="30"/>
      <c r="Y256" s="30"/>
      <c r="Z256" s="15" t="s">
        <v>4220</v>
      </c>
      <c r="AA256" s="30"/>
      <c r="AB256" s="30"/>
      <c r="AC256" s="15" t="s">
        <v>4221</v>
      </c>
      <c r="AD256" s="30"/>
      <c r="AE256" s="30"/>
      <c r="AF256" s="15" t="s">
        <v>4222</v>
      </c>
      <c r="AG256" s="30"/>
      <c r="AH256" s="30"/>
      <c r="AI256" s="15" t="s">
        <v>4223</v>
      </c>
      <c r="AJ256" s="30"/>
      <c r="AK256" s="30"/>
      <c r="AL256" s="15" t="s">
        <v>4224</v>
      </c>
      <c r="AM256" s="30"/>
      <c r="AN256" s="30"/>
      <c r="AO256" s="15" t="s">
        <v>3957</v>
      </c>
      <c r="AP256" s="30"/>
      <c r="AQ256" s="30"/>
      <c r="AR256" s="15" t="s">
        <v>2488</v>
      </c>
      <c r="AS256" s="30"/>
      <c r="AT256" s="30"/>
      <c r="AU256" s="30"/>
      <c r="AV256" s="30"/>
      <c r="AW256" s="30"/>
    </row>
    <row r="257" spans="1:49" s="33" customFormat="1" ht="25.5" x14ac:dyDescent="0.25">
      <c r="A257" s="15">
        <v>262</v>
      </c>
      <c r="B257" s="15">
        <v>433</v>
      </c>
      <c r="C257" s="32">
        <v>45251.347627314812</v>
      </c>
      <c r="D257" s="15" t="s">
        <v>646</v>
      </c>
      <c r="E257" s="15" t="s">
        <v>4225</v>
      </c>
      <c r="F257" s="15" t="str">
        <f t="shared" si="3"/>
        <v>Marcio Lopes Vilanova E Silva</v>
      </c>
      <c r="G257" s="15" t="s">
        <v>554</v>
      </c>
      <c r="H257" s="15" t="s">
        <v>182</v>
      </c>
      <c r="I257" s="15" t="s">
        <v>1106</v>
      </c>
      <c r="J257" s="15" t="s">
        <v>4226</v>
      </c>
      <c r="K257" s="15" t="s">
        <v>4227</v>
      </c>
      <c r="L257" s="15" t="s">
        <v>4228</v>
      </c>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15" t="s">
        <v>4229</v>
      </c>
      <c r="AQ257" s="30"/>
      <c r="AR257" s="30"/>
      <c r="AS257" s="30"/>
      <c r="AT257" s="30"/>
      <c r="AU257" s="30"/>
      <c r="AV257" s="30"/>
      <c r="AW257" s="30"/>
    </row>
    <row r="258" spans="1:49" s="33" customFormat="1" ht="216.75" x14ac:dyDescent="0.25">
      <c r="A258" s="15">
        <v>263</v>
      </c>
      <c r="B258" s="15">
        <v>434</v>
      </c>
      <c r="C258" s="32">
        <v>45251.357071759259</v>
      </c>
      <c r="D258" s="15" t="s">
        <v>646</v>
      </c>
      <c r="E258" s="15" t="s">
        <v>4230</v>
      </c>
      <c r="F258" s="15" t="str">
        <f t="shared" si="3"/>
        <v>Fabiola Schutzenberger Machado</v>
      </c>
      <c r="G258" s="15" t="s">
        <v>555</v>
      </c>
      <c r="H258" s="15" t="s">
        <v>182</v>
      </c>
      <c r="I258" s="30"/>
      <c r="J258" s="15" t="s">
        <v>4231</v>
      </c>
      <c r="K258" s="15" t="s">
        <v>4232</v>
      </c>
      <c r="L258" s="15" t="s">
        <v>4233</v>
      </c>
      <c r="M258" s="30"/>
      <c r="N258" s="30"/>
      <c r="O258" s="30"/>
      <c r="P258" s="30"/>
      <c r="Q258" s="30"/>
      <c r="R258" s="30"/>
      <c r="S258" s="30"/>
      <c r="T258" s="15" t="s">
        <v>4234</v>
      </c>
      <c r="U258" s="15" t="s">
        <v>4229</v>
      </c>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row>
    <row r="259" spans="1:49" s="33" customFormat="1" ht="216.75" x14ac:dyDescent="0.25">
      <c r="A259" s="15">
        <v>264</v>
      </c>
      <c r="B259" s="15">
        <v>435</v>
      </c>
      <c r="C259" s="32">
        <v>45251.387303240743</v>
      </c>
      <c r="D259" s="15" t="s">
        <v>646</v>
      </c>
      <c r="E259" s="15" t="s">
        <v>4235</v>
      </c>
      <c r="F259" s="15" t="str">
        <f t="shared" ref="F259:F322" si="4">PROPER(E259)</f>
        <v>Michielle Cavassim</v>
      </c>
      <c r="G259" s="15" t="s">
        <v>556</v>
      </c>
      <c r="H259" s="15" t="s">
        <v>206</v>
      </c>
      <c r="I259" s="30"/>
      <c r="J259" s="15" t="s">
        <v>4236</v>
      </c>
      <c r="K259" s="15" t="s">
        <v>4237</v>
      </c>
      <c r="L259" s="15" t="s">
        <v>4238</v>
      </c>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15" t="s">
        <v>4239</v>
      </c>
    </row>
    <row r="260" spans="1:49" s="33" customFormat="1" ht="318.75" x14ac:dyDescent="0.25">
      <c r="A260" s="15">
        <v>267</v>
      </c>
      <c r="B260" s="15">
        <v>438</v>
      </c>
      <c r="C260" s="32">
        <v>45251.447731481479</v>
      </c>
      <c r="D260" s="15" t="s">
        <v>646</v>
      </c>
      <c r="E260" s="15" t="s">
        <v>4240</v>
      </c>
      <c r="F260" s="15" t="str">
        <f t="shared" si="4"/>
        <v>Sthéfany Walber</v>
      </c>
      <c r="G260" s="15" t="s">
        <v>557</v>
      </c>
      <c r="H260" s="15" t="s">
        <v>182</v>
      </c>
      <c r="I260" s="15" t="s">
        <v>648</v>
      </c>
      <c r="J260" s="15" t="s">
        <v>1920</v>
      </c>
      <c r="K260" s="15" t="s">
        <v>4241</v>
      </c>
      <c r="L260" s="15" t="s">
        <v>4242</v>
      </c>
      <c r="M260" s="15" t="s">
        <v>4243</v>
      </c>
      <c r="N260" s="15" t="s">
        <v>4244</v>
      </c>
      <c r="O260" s="30"/>
      <c r="P260" s="15" t="s">
        <v>4245</v>
      </c>
      <c r="Q260" s="15" t="s">
        <v>4246</v>
      </c>
      <c r="R260" s="15" t="s">
        <v>4247</v>
      </c>
      <c r="S260" s="15" t="s">
        <v>4248</v>
      </c>
      <c r="T260" s="15" t="s">
        <v>3013</v>
      </c>
      <c r="U260" s="30"/>
      <c r="V260" s="15" t="s">
        <v>4249</v>
      </c>
      <c r="W260" s="15" t="s">
        <v>1402</v>
      </c>
      <c r="X260" s="30"/>
      <c r="Y260" s="15" t="s">
        <v>4250</v>
      </c>
      <c r="Z260" s="15" t="s">
        <v>4251</v>
      </c>
      <c r="AA260" s="30"/>
      <c r="AB260" s="15" t="s">
        <v>4252</v>
      </c>
      <c r="AC260" s="15" t="s">
        <v>4253</v>
      </c>
      <c r="AD260" s="30"/>
      <c r="AE260" s="30"/>
      <c r="AF260" s="15" t="s">
        <v>4254</v>
      </c>
      <c r="AG260" s="30"/>
      <c r="AH260" s="15" t="s">
        <v>4255</v>
      </c>
      <c r="AI260" s="15" t="s">
        <v>4256</v>
      </c>
      <c r="AJ260" s="30"/>
      <c r="AK260" s="30"/>
      <c r="AL260" s="15" t="s">
        <v>1116</v>
      </c>
      <c r="AM260" s="15" t="s">
        <v>4257</v>
      </c>
      <c r="AN260" s="30"/>
      <c r="AO260" s="15" t="s">
        <v>736</v>
      </c>
      <c r="AP260" s="30"/>
      <c r="AQ260" s="30"/>
      <c r="AR260" s="15" t="s">
        <v>3335</v>
      </c>
      <c r="AS260" s="30"/>
      <c r="AT260" s="30"/>
      <c r="AU260" s="15" t="s">
        <v>716</v>
      </c>
      <c r="AV260" s="30"/>
      <c r="AW260" s="15" t="s">
        <v>4258</v>
      </c>
    </row>
    <row r="261" spans="1:49" s="33" customFormat="1" ht="242.25" x14ac:dyDescent="0.25">
      <c r="A261" s="15">
        <v>265</v>
      </c>
      <c r="B261" s="15">
        <v>436</v>
      </c>
      <c r="C261" s="32">
        <v>45251.428344907406</v>
      </c>
      <c r="D261" s="15" t="s">
        <v>646</v>
      </c>
      <c r="E261" s="15" t="s">
        <v>4259</v>
      </c>
      <c r="F261" s="15" t="str">
        <f t="shared" si="4"/>
        <v>Carlos José Maria Olguín</v>
      </c>
      <c r="G261" s="15" t="s">
        <v>405</v>
      </c>
      <c r="H261" s="15" t="s">
        <v>187</v>
      </c>
      <c r="I261" s="15" t="s">
        <v>648</v>
      </c>
      <c r="J261" s="15" t="s">
        <v>4260</v>
      </c>
      <c r="K261" s="15" t="s">
        <v>4261</v>
      </c>
      <c r="L261" s="15" t="s">
        <v>4262</v>
      </c>
      <c r="M261" s="15" t="s">
        <v>4263</v>
      </c>
      <c r="N261" s="15" t="s">
        <v>4264</v>
      </c>
      <c r="O261" s="30"/>
      <c r="P261" s="15" t="s">
        <v>4265</v>
      </c>
      <c r="Q261" s="15" t="s">
        <v>4266</v>
      </c>
      <c r="R261" s="30"/>
      <c r="S261" s="30"/>
      <c r="T261" s="15" t="s">
        <v>4267</v>
      </c>
      <c r="U261" s="30"/>
      <c r="V261" s="30"/>
      <c r="W261" s="15" t="s">
        <v>664</v>
      </c>
      <c r="X261" s="30"/>
      <c r="Y261" s="30"/>
      <c r="Z261" s="15" t="s">
        <v>4268</v>
      </c>
      <c r="AA261" s="30"/>
      <c r="AB261" s="30"/>
      <c r="AC261" s="15" t="s">
        <v>4269</v>
      </c>
      <c r="AD261" s="30"/>
      <c r="AE261" s="30"/>
      <c r="AF261" s="15" t="s">
        <v>4270</v>
      </c>
      <c r="AG261" s="30"/>
      <c r="AH261" s="30"/>
      <c r="AI261" s="15" t="s">
        <v>4271</v>
      </c>
      <c r="AJ261" s="30"/>
      <c r="AK261" s="30"/>
      <c r="AL261" s="15" t="s">
        <v>4272</v>
      </c>
      <c r="AM261" s="30"/>
      <c r="AN261" s="30"/>
      <c r="AO261" s="15" t="s">
        <v>4273</v>
      </c>
      <c r="AP261" s="30"/>
      <c r="AQ261" s="30"/>
      <c r="AR261" s="15" t="s">
        <v>1008</v>
      </c>
      <c r="AS261" s="30"/>
      <c r="AT261" s="30"/>
      <c r="AU261" s="15" t="s">
        <v>27</v>
      </c>
      <c r="AV261" s="30"/>
      <c r="AW261" s="30"/>
    </row>
    <row r="262" spans="1:49" s="33" customFormat="1" ht="306" x14ac:dyDescent="0.25">
      <c r="A262" s="15">
        <v>266</v>
      </c>
      <c r="B262" s="15">
        <v>437</v>
      </c>
      <c r="C262" s="32">
        <v>45251.438935185186</v>
      </c>
      <c r="D262" s="15" t="s">
        <v>646</v>
      </c>
      <c r="E262" s="15" t="s">
        <v>4274</v>
      </c>
      <c r="F262" s="15" t="str">
        <f t="shared" si="4"/>
        <v>Felipe Campos Ribeiro</v>
      </c>
      <c r="G262" s="15" t="s">
        <v>558</v>
      </c>
      <c r="H262" s="15" t="s">
        <v>182</v>
      </c>
      <c r="I262" s="30"/>
      <c r="J262" s="15" t="s">
        <v>4275</v>
      </c>
      <c r="K262" s="15" t="s">
        <v>4276</v>
      </c>
      <c r="L262" s="15" t="s">
        <v>4277</v>
      </c>
      <c r="M262" s="15" t="s">
        <v>4278</v>
      </c>
      <c r="N262" s="15" t="s">
        <v>4279</v>
      </c>
      <c r="O262" s="15" t="s">
        <v>4280</v>
      </c>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row>
    <row r="263" spans="1:49" s="33" customFormat="1" ht="331.5" x14ac:dyDescent="0.25">
      <c r="A263" s="15">
        <v>268</v>
      </c>
      <c r="B263" s="15">
        <v>439</v>
      </c>
      <c r="C263" s="32">
        <v>45251.486296296294</v>
      </c>
      <c r="D263" s="15" t="s">
        <v>646</v>
      </c>
      <c r="E263" s="15" t="s">
        <v>4281</v>
      </c>
      <c r="F263" s="15" t="str">
        <f t="shared" si="4"/>
        <v>Weimar Freire Da Rocha Junior</v>
      </c>
      <c r="G263" s="15" t="s">
        <v>409</v>
      </c>
      <c r="H263" s="15" t="s">
        <v>192</v>
      </c>
      <c r="I263" s="15" t="s">
        <v>55</v>
      </c>
      <c r="J263" s="15" t="s">
        <v>958</v>
      </c>
      <c r="K263" s="15" t="s">
        <v>4282</v>
      </c>
      <c r="L263" s="15" t="s">
        <v>4283</v>
      </c>
      <c r="M263" s="15" t="s">
        <v>4284</v>
      </c>
      <c r="N263" s="15" t="s">
        <v>4285</v>
      </c>
      <c r="O263" s="30"/>
      <c r="P263" s="15" t="s">
        <v>4286</v>
      </c>
      <c r="Q263" s="15" t="s">
        <v>4287</v>
      </c>
      <c r="R263" s="30"/>
      <c r="S263" s="15" t="s">
        <v>4288</v>
      </c>
      <c r="T263" s="15" t="s">
        <v>4289</v>
      </c>
      <c r="U263" s="30"/>
      <c r="V263" s="15" t="s">
        <v>4290</v>
      </c>
      <c r="W263" s="15" t="s">
        <v>790</v>
      </c>
      <c r="X263" s="30"/>
      <c r="Y263" s="30"/>
      <c r="Z263" s="15" t="s">
        <v>4291</v>
      </c>
      <c r="AA263" s="30"/>
      <c r="AB263" s="15" t="s">
        <v>4292</v>
      </c>
      <c r="AC263" s="15" t="s">
        <v>4293</v>
      </c>
      <c r="AD263" s="30"/>
      <c r="AE263" s="15" t="s">
        <v>4294</v>
      </c>
      <c r="AF263" s="15" t="s">
        <v>4295</v>
      </c>
      <c r="AG263" s="30"/>
      <c r="AH263" s="15" t="s">
        <v>4296</v>
      </c>
      <c r="AI263" s="15" t="s">
        <v>4297</v>
      </c>
      <c r="AJ263" s="30"/>
      <c r="AK263" s="15" t="s">
        <v>4298</v>
      </c>
      <c r="AL263" s="15" t="s">
        <v>2029</v>
      </c>
      <c r="AM263" s="30"/>
      <c r="AN263" s="30"/>
      <c r="AO263" s="15" t="s">
        <v>3109</v>
      </c>
      <c r="AP263" s="30"/>
      <c r="AQ263" s="30"/>
      <c r="AR263" s="15" t="s">
        <v>1155</v>
      </c>
      <c r="AS263" s="30"/>
      <c r="AT263" s="30"/>
      <c r="AU263" s="15" t="s">
        <v>1104</v>
      </c>
      <c r="AV263" s="30"/>
      <c r="AW263" s="15" t="s">
        <v>4299</v>
      </c>
    </row>
    <row r="264" spans="1:49" s="33" customFormat="1" ht="318.75" x14ac:dyDescent="0.25">
      <c r="A264" s="15">
        <v>270</v>
      </c>
      <c r="B264" s="15">
        <v>441</v>
      </c>
      <c r="C264" s="32">
        <v>45251.504259259258</v>
      </c>
      <c r="D264" s="15" t="s">
        <v>646</v>
      </c>
      <c r="E264" s="15" t="s">
        <v>4300</v>
      </c>
      <c r="F264" s="15" t="str">
        <f t="shared" si="4"/>
        <v>Andersson Barison</v>
      </c>
      <c r="G264" s="15" t="s">
        <v>418</v>
      </c>
      <c r="H264" s="15" t="s">
        <v>182</v>
      </c>
      <c r="I264" s="15" t="s">
        <v>719</v>
      </c>
      <c r="J264" s="15" t="s">
        <v>859</v>
      </c>
      <c r="K264" s="15" t="s">
        <v>4301</v>
      </c>
      <c r="L264" s="15" t="s">
        <v>4302</v>
      </c>
      <c r="M264" s="15" t="s">
        <v>4303</v>
      </c>
      <c r="N264" s="15" t="s">
        <v>4304</v>
      </c>
      <c r="O264" s="15" t="s">
        <v>4305</v>
      </c>
      <c r="P264" s="15" t="s">
        <v>4306</v>
      </c>
      <c r="Q264" s="15" t="s">
        <v>4307</v>
      </c>
      <c r="R264" s="15" t="s">
        <v>4308</v>
      </c>
      <c r="S264" s="15" t="s">
        <v>4309</v>
      </c>
      <c r="T264" s="15" t="s">
        <v>4310</v>
      </c>
      <c r="U264" s="30"/>
      <c r="V264" s="15" t="s">
        <v>4306</v>
      </c>
      <c r="W264" s="15" t="s">
        <v>846</v>
      </c>
      <c r="X264" s="15" t="s">
        <v>4311</v>
      </c>
      <c r="Y264" s="30"/>
      <c r="Z264" s="15" t="s">
        <v>4312</v>
      </c>
      <c r="AA264" s="30"/>
      <c r="AB264" s="30"/>
      <c r="AC264" s="15" t="s">
        <v>4313</v>
      </c>
      <c r="AD264" s="30"/>
      <c r="AE264" s="15" t="s">
        <v>4314</v>
      </c>
      <c r="AF264" s="15" t="s">
        <v>1027</v>
      </c>
      <c r="AG264" s="15" t="s">
        <v>4315</v>
      </c>
      <c r="AH264" s="15" t="s">
        <v>4316</v>
      </c>
      <c r="AI264" s="15" t="s">
        <v>4317</v>
      </c>
      <c r="AJ264" s="15" t="s">
        <v>4318</v>
      </c>
      <c r="AK264" s="30"/>
      <c r="AL264" s="15" t="s">
        <v>2686</v>
      </c>
      <c r="AM264" s="15" t="s">
        <v>4319</v>
      </c>
      <c r="AN264" s="30"/>
      <c r="AO264" s="15" t="s">
        <v>4320</v>
      </c>
      <c r="AP264" s="30"/>
      <c r="AQ264" s="30"/>
      <c r="AR264" s="15" t="s">
        <v>1556</v>
      </c>
      <c r="AS264" s="30"/>
      <c r="AT264" s="30"/>
      <c r="AU264" s="15" t="s">
        <v>716</v>
      </c>
      <c r="AV264" s="30"/>
      <c r="AW264" s="15" t="s">
        <v>4321</v>
      </c>
    </row>
    <row r="265" spans="1:49" s="33" customFormat="1" ht="38.25" x14ac:dyDescent="0.25">
      <c r="A265" s="15">
        <v>269</v>
      </c>
      <c r="B265" s="15">
        <v>440</v>
      </c>
      <c r="C265" s="32">
        <v>45251.503668981481</v>
      </c>
      <c r="D265" s="15" t="s">
        <v>646</v>
      </c>
      <c r="E265" s="15" t="s">
        <v>4322</v>
      </c>
      <c r="F265" s="15" t="str">
        <f t="shared" si="4"/>
        <v>Fabiana Regina Veloso</v>
      </c>
      <c r="G265" s="15" t="s">
        <v>405</v>
      </c>
      <c r="H265" s="15" t="s">
        <v>187</v>
      </c>
      <c r="I265" s="15" t="s">
        <v>4323</v>
      </c>
      <c r="J265" s="15" t="s">
        <v>4324</v>
      </c>
      <c r="K265" s="15" t="s">
        <v>4325</v>
      </c>
      <c r="L265" s="15" t="s">
        <v>4326</v>
      </c>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15" t="s">
        <v>4327</v>
      </c>
    </row>
    <row r="266" spans="1:49" s="33" customFormat="1" ht="344.25" x14ac:dyDescent="0.25">
      <c r="A266" s="15">
        <v>271</v>
      </c>
      <c r="B266" s="15">
        <v>442</v>
      </c>
      <c r="C266" s="32">
        <v>45251.579467592594</v>
      </c>
      <c r="D266" s="15" t="s">
        <v>646</v>
      </c>
      <c r="E266" s="15" t="s">
        <v>4328</v>
      </c>
      <c r="F266" s="15" t="str">
        <f t="shared" si="4"/>
        <v>Eduarda Carolina Faria</v>
      </c>
      <c r="G266" s="15" t="s">
        <v>552</v>
      </c>
      <c r="H266" s="15" t="s">
        <v>182</v>
      </c>
      <c r="I266" s="15" t="s">
        <v>648</v>
      </c>
      <c r="J266" s="15" t="s">
        <v>1920</v>
      </c>
      <c r="K266" s="15" t="s">
        <v>4329</v>
      </c>
      <c r="L266" s="15" t="s">
        <v>4330</v>
      </c>
      <c r="M266" s="30"/>
      <c r="N266" s="15" t="s">
        <v>4331</v>
      </c>
      <c r="O266" s="30"/>
      <c r="P266" s="30"/>
      <c r="Q266" s="15" t="s">
        <v>4332</v>
      </c>
      <c r="R266" s="30"/>
      <c r="S266" s="30"/>
      <c r="T266" s="15" t="s">
        <v>4333</v>
      </c>
      <c r="U266" s="30"/>
      <c r="V266" s="30"/>
      <c r="W266" s="15" t="s">
        <v>790</v>
      </c>
      <c r="X266" s="30"/>
      <c r="Y266" s="30"/>
      <c r="Z266" s="15" t="s">
        <v>4334</v>
      </c>
      <c r="AA266" s="30"/>
      <c r="AB266" s="30"/>
      <c r="AC266" s="15" t="s">
        <v>977</v>
      </c>
      <c r="AD266" s="30"/>
      <c r="AE266" s="30"/>
      <c r="AF266" s="15" t="s">
        <v>4335</v>
      </c>
      <c r="AG266" s="30"/>
      <c r="AH266" s="30"/>
      <c r="AI266" s="15" t="s">
        <v>4336</v>
      </c>
      <c r="AJ266" s="30"/>
      <c r="AK266" s="30"/>
      <c r="AL266" s="15" t="s">
        <v>4337</v>
      </c>
      <c r="AM266" s="30"/>
      <c r="AN266" s="30"/>
      <c r="AO266" s="15" t="s">
        <v>934</v>
      </c>
      <c r="AP266" s="30"/>
      <c r="AQ266" s="30"/>
      <c r="AR266" s="15" t="s">
        <v>1184</v>
      </c>
      <c r="AS266" s="30"/>
      <c r="AT266" s="30"/>
      <c r="AU266" s="15" t="s">
        <v>716</v>
      </c>
      <c r="AV266" s="30"/>
      <c r="AW266" s="30"/>
    </row>
    <row r="267" spans="1:49" s="33" customFormat="1" ht="409.5" x14ac:dyDescent="0.25">
      <c r="A267" s="15">
        <v>273</v>
      </c>
      <c r="B267" s="15">
        <v>444</v>
      </c>
      <c r="C267" s="32">
        <v>45251.634826388887</v>
      </c>
      <c r="D267" s="15" t="s">
        <v>646</v>
      </c>
      <c r="E267" s="15" t="s">
        <v>4338</v>
      </c>
      <c r="F267" s="15" t="str">
        <f t="shared" si="4"/>
        <v>Rafael Da Rosa Niepce</v>
      </c>
      <c r="G267" s="15" t="s">
        <v>559</v>
      </c>
      <c r="H267" s="15" t="s">
        <v>182</v>
      </c>
      <c r="I267" s="30"/>
      <c r="J267" s="15" t="s">
        <v>4339</v>
      </c>
      <c r="K267" s="15" t="s">
        <v>4340</v>
      </c>
      <c r="L267" s="15" t="s">
        <v>4341</v>
      </c>
      <c r="M267" s="15" t="s">
        <v>4342</v>
      </c>
      <c r="N267" s="15" t="s">
        <v>4343</v>
      </c>
      <c r="O267" s="15" t="s">
        <v>4344</v>
      </c>
      <c r="P267" s="15" t="s">
        <v>4345</v>
      </c>
      <c r="Q267" s="15" t="s">
        <v>4346</v>
      </c>
      <c r="R267" s="15" t="s">
        <v>4347</v>
      </c>
      <c r="S267" s="15" t="s">
        <v>4348</v>
      </c>
      <c r="T267" s="15" t="s">
        <v>4349</v>
      </c>
      <c r="U267" s="30"/>
      <c r="V267" s="15" t="s">
        <v>4350</v>
      </c>
      <c r="W267" s="30"/>
      <c r="X267" s="15" t="s">
        <v>4351</v>
      </c>
      <c r="Y267" s="15" t="s">
        <v>4352</v>
      </c>
      <c r="Z267" s="15" t="s">
        <v>4353</v>
      </c>
      <c r="AA267" s="15" t="s">
        <v>4354</v>
      </c>
      <c r="AB267" s="15" t="s">
        <v>4355</v>
      </c>
      <c r="AC267" s="15" t="s">
        <v>4356</v>
      </c>
      <c r="AD267" s="15" t="s">
        <v>4357</v>
      </c>
      <c r="AE267" s="15" t="s">
        <v>4358</v>
      </c>
      <c r="AF267" s="15" t="s">
        <v>2587</v>
      </c>
      <c r="AG267" s="15" t="s">
        <v>4359</v>
      </c>
      <c r="AH267" s="15" t="s">
        <v>4360</v>
      </c>
      <c r="AI267" s="15" t="s">
        <v>4361</v>
      </c>
      <c r="AJ267" s="15" t="s">
        <v>4362</v>
      </c>
      <c r="AK267" s="15" t="s">
        <v>4363</v>
      </c>
      <c r="AL267" s="15" t="s">
        <v>4364</v>
      </c>
      <c r="AM267" s="15" t="s">
        <v>4365</v>
      </c>
      <c r="AN267" s="15" t="s">
        <v>4366</v>
      </c>
      <c r="AO267" s="15" t="s">
        <v>2740</v>
      </c>
      <c r="AP267" s="15" t="s">
        <v>4367</v>
      </c>
      <c r="AQ267" s="15" t="s">
        <v>4368</v>
      </c>
      <c r="AR267" s="15" t="s">
        <v>4369</v>
      </c>
      <c r="AS267" s="15" t="s">
        <v>4370</v>
      </c>
      <c r="AT267" s="15" t="s">
        <v>4371</v>
      </c>
      <c r="AU267" s="15" t="s">
        <v>716</v>
      </c>
      <c r="AV267" s="15" t="s">
        <v>4372</v>
      </c>
      <c r="AW267" s="15" t="s">
        <v>4373</v>
      </c>
    </row>
    <row r="268" spans="1:49" s="33" customFormat="1" ht="280.5" x14ac:dyDescent="0.25">
      <c r="A268" s="15">
        <v>272</v>
      </c>
      <c r="B268" s="15">
        <v>443</v>
      </c>
      <c r="C268" s="32">
        <v>45251.585706018515</v>
      </c>
      <c r="D268" s="15" t="s">
        <v>646</v>
      </c>
      <c r="E268" s="15" t="s">
        <v>4374</v>
      </c>
      <c r="F268" s="15" t="str">
        <f t="shared" si="4"/>
        <v>Lucas Thimoteo</v>
      </c>
      <c r="G268" s="15" t="s">
        <v>560</v>
      </c>
      <c r="H268" s="15" t="s">
        <v>201</v>
      </c>
      <c r="I268" s="15" t="s">
        <v>719</v>
      </c>
      <c r="J268" s="15" t="s">
        <v>4375</v>
      </c>
      <c r="K268" s="15" t="s">
        <v>4376</v>
      </c>
      <c r="L268" s="15" t="s">
        <v>4377</v>
      </c>
      <c r="M268" s="15" t="s">
        <v>4378</v>
      </c>
      <c r="N268" s="15" t="s">
        <v>4379</v>
      </c>
      <c r="O268" s="30"/>
      <c r="P268" s="30"/>
      <c r="Q268" s="15" t="s">
        <v>4380</v>
      </c>
      <c r="R268" s="30"/>
      <c r="S268" s="30"/>
      <c r="T268" s="15" t="s">
        <v>4381</v>
      </c>
      <c r="U268" s="30"/>
      <c r="V268" s="30"/>
      <c r="W268" s="15" t="s">
        <v>790</v>
      </c>
      <c r="X268" s="30"/>
      <c r="Y268" s="30"/>
      <c r="Z268" s="15" t="s">
        <v>4382</v>
      </c>
      <c r="AA268" s="30"/>
      <c r="AB268" s="30"/>
      <c r="AC268" s="15" t="s">
        <v>4383</v>
      </c>
      <c r="AD268" s="30"/>
      <c r="AE268" s="30"/>
      <c r="AF268" s="15" t="s">
        <v>4384</v>
      </c>
      <c r="AG268" s="30"/>
      <c r="AH268" s="30"/>
      <c r="AI268" s="15" t="s">
        <v>4385</v>
      </c>
      <c r="AJ268" s="30"/>
      <c r="AK268" s="30"/>
      <c r="AL268" s="15" t="s">
        <v>4386</v>
      </c>
      <c r="AM268" s="30"/>
      <c r="AN268" s="30"/>
      <c r="AO268" s="15" t="s">
        <v>853</v>
      </c>
      <c r="AP268" s="30"/>
      <c r="AQ268" s="30"/>
      <c r="AR268" s="15" t="s">
        <v>872</v>
      </c>
      <c r="AS268" s="30"/>
      <c r="AT268" s="30"/>
      <c r="AU268" s="15" t="s">
        <v>716</v>
      </c>
      <c r="AV268" s="30"/>
      <c r="AW268" s="30"/>
    </row>
    <row r="269" spans="1:49" s="33" customFormat="1" ht="280.5" x14ac:dyDescent="0.25">
      <c r="A269" s="15">
        <v>274</v>
      </c>
      <c r="B269" s="15">
        <v>445</v>
      </c>
      <c r="C269" s="32">
        <v>45251.646296296298</v>
      </c>
      <c r="D269" s="15" t="s">
        <v>646</v>
      </c>
      <c r="E269" s="15" t="s">
        <v>4387</v>
      </c>
      <c r="F269" s="15" t="str">
        <f t="shared" si="4"/>
        <v>Jorge Sobral Da Silva Maia</v>
      </c>
      <c r="G269" s="15" t="s">
        <v>561</v>
      </c>
      <c r="H269" s="15" t="s">
        <v>191</v>
      </c>
      <c r="I269" s="15" t="s">
        <v>1016</v>
      </c>
      <c r="J269" s="15" t="s">
        <v>4388</v>
      </c>
      <c r="K269" s="15" t="s">
        <v>4389</v>
      </c>
      <c r="L269" s="15" t="s">
        <v>4390</v>
      </c>
      <c r="M269" s="15" t="s">
        <v>4391</v>
      </c>
      <c r="N269" s="15" t="s">
        <v>4392</v>
      </c>
      <c r="O269" s="30"/>
      <c r="P269" s="30"/>
      <c r="Q269" s="15" t="s">
        <v>4393</v>
      </c>
      <c r="R269" s="30"/>
      <c r="S269" s="30"/>
      <c r="T269" s="15" t="s">
        <v>4394</v>
      </c>
      <c r="U269" s="30"/>
      <c r="V269" s="30"/>
      <c r="W269" s="15" t="s">
        <v>750</v>
      </c>
      <c r="X269" s="30"/>
      <c r="Y269" s="30"/>
      <c r="Z269" s="15" t="s">
        <v>4395</v>
      </c>
      <c r="AA269" s="30"/>
      <c r="AB269" s="30"/>
      <c r="AC269" s="15" t="s">
        <v>4396</v>
      </c>
      <c r="AD269" s="30"/>
      <c r="AE269" s="30"/>
      <c r="AF269" s="15" t="s">
        <v>4397</v>
      </c>
      <c r="AG269" s="30"/>
      <c r="AH269" s="30"/>
      <c r="AI269" s="15" t="s">
        <v>4398</v>
      </c>
      <c r="AJ269" s="30"/>
      <c r="AK269" s="30"/>
      <c r="AL269" s="15" t="s">
        <v>986</v>
      </c>
      <c r="AM269" s="30"/>
      <c r="AN269" s="30"/>
      <c r="AO269" s="15" t="s">
        <v>736</v>
      </c>
      <c r="AP269" s="30"/>
      <c r="AQ269" s="30"/>
      <c r="AR269" s="15" t="s">
        <v>77</v>
      </c>
      <c r="AS269" s="30"/>
      <c r="AT269" s="30"/>
      <c r="AU269" s="15" t="s">
        <v>27</v>
      </c>
      <c r="AV269" s="30"/>
      <c r="AW269" s="30"/>
    </row>
    <row r="270" spans="1:49" s="33" customFormat="1" ht="293.25" x14ac:dyDescent="0.25">
      <c r="A270" s="15">
        <v>276</v>
      </c>
      <c r="B270" s="15">
        <v>447</v>
      </c>
      <c r="C270" s="32">
        <v>45251.693923611114</v>
      </c>
      <c r="D270" s="15" t="s">
        <v>646</v>
      </c>
      <c r="E270" s="15" t="s">
        <v>4399</v>
      </c>
      <c r="F270" s="15" t="str">
        <f t="shared" si="4"/>
        <v>Armin Feiden</v>
      </c>
      <c r="G270" s="15" t="s">
        <v>412</v>
      </c>
      <c r="H270" s="15" t="s">
        <v>193</v>
      </c>
      <c r="I270" s="15" t="s">
        <v>55</v>
      </c>
      <c r="J270" s="15" t="s">
        <v>1301</v>
      </c>
      <c r="K270" s="15" t="s">
        <v>4400</v>
      </c>
      <c r="L270" s="15" t="s">
        <v>4401</v>
      </c>
      <c r="M270" s="15" t="s">
        <v>4402</v>
      </c>
      <c r="N270" s="15" t="s">
        <v>4403</v>
      </c>
      <c r="O270" s="30"/>
      <c r="P270" s="15" t="s">
        <v>4404</v>
      </c>
      <c r="Q270" s="15" t="s">
        <v>3239</v>
      </c>
      <c r="R270" s="30"/>
      <c r="S270" s="15" t="s">
        <v>4405</v>
      </c>
      <c r="T270" s="15" t="s">
        <v>2292</v>
      </c>
      <c r="U270" s="30"/>
      <c r="V270" s="15" t="s">
        <v>4406</v>
      </c>
      <c r="W270" s="15" t="s">
        <v>2215</v>
      </c>
      <c r="X270" s="30"/>
      <c r="Y270" s="15" t="s">
        <v>4407</v>
      </c>
      <c r="Z270" s="15" t="s">
        <v>4408</v>
      </c>
      <c r="AA270" s="30"/>
      <c r="AB270" s="15" t="s">
        <v>4409</v>
      </c>
      <c r="AC270" s="15" t="s">
        <v>4410</v>
      </c>
      <c r="AD270" s="30"/>
      <c r="AE270" s="15" t="s">
        <v>4411</v>
      </c>
      <c r="AF270" s="15" t="s">
        <v>4412</v>
      </c>
      <c r="AG270" s="30"/>
      <c r="AH270" s="15" t="s">
        <v>4413</v>
      </c>
      <c r="AI270" s="15" t="s">
        <v>4414</v>
      </c>
      <c r="AJ270" s="30"/>
      <c r="AK270" s="15" t="s">
        <v>4415</v>
      </c>
      <c r="AL270" s="15" t="s">
        <v>4416</v>
      </c>
      <c r="AM270" s="30"/>
      <c r="AN270" s="15" t="s">
        <v>4417</v>
      </c>
      <c r="AO270" s="15" t="s">
        <v>1519</v>
      </c>
      <c r="AP270" s="30"/>
      <c r="AQ270" s="15" t="s">
        <v>4415</v>
      </c>
      <c r="AR270" s="15" t="s">
        <v>914</v>
      </c>
      <c r="AS270" s="30"/>
      <c r="AT270" s="15" t="s">
        <v>4418</v>
      </c>
      <c r="AU270" s="15" t="s">
        <v>716</v>
      </c>
      <c r="AV270" s="30"/>
      <c r="AW270" s="15" t="s">
        <v>4419</v>
      </c>
    </row>
    <row r="271" spans="1:49" s="33" customFormat="1" ht="306" x14ac:dyDescent="0.25">
      <c r="A271" s="15">
        <v>275</v>
      </c>
      <c r="B271" s="15">
        <v>446</v>
      </c>
      <c r="C271" s="32">
        <v>45251.655162037037</v>
      </c>
      <c r="D271" s="15" t="s">
        <v>646</v>
      </c>
      <c r="E271" s="15" t="s">
        <v>4420</v>
      </c>
      <c r="F271" s="15" t="str">
        <f t="shared" si="4"/>
        <v>Carlos Cesar Garcia Freitas</v>
      </c>
      <c r="G271" s="15" t="s">
        <v>561</v>
      </c>
      <c r="H271" s="15" t="s">
        <v>204</v>
      </c>
      <c r="I271" s="15" t="s">
        <v>719</v>
      </c>
      <c r="J271" s="15" t="s">
        <v>1301</v>
      </c>
      <c r="K271" s="15" t="s">
        <v>4421</v>
      </c>
      <c r="L271" s="15" t="s">
        <v>4422</v>
      </c>
      <c r="M271" s="15" t="s">
        <v>4423</v>
      </c>
      <c r="N271" s="15" t="s">
        <v>4424</v>
      </c>
      <c r="O271" s="15" t="s">
        <v>4425</v>
      </c>
      <c r="P271" s="30"/>
      <c r="Q271" s="30"/>
      <c r="R271" s="30"/>
      <c r="S271" s="30"/>
      <c r="T271" s="15" t="s">
        <v>4426</v>
      </c>
      <c r="U271" s="30"/>
      <c r="V271" s="30"/>
      <c r="W271" s="30"/>
      <c r="X271" s="30"/>
      <c r="Y271" s="30"/>
      <c r="Z271" s="30"/>
      <c r="AA271" s="30"/>
      <c r="AB271" s="30"/>
      <c r="AC271" s="30"/>
      <c r="AD271" s="30"/>
      <c r="AE271" s="30"/>
      <c r="AF271" s="15" t="s">
        <v>2815</v>
      </c>
      <c r="AG271" s="30"/>
      <c r="AH271" s="30"/>
      <c r="AI271" s="15" t="s">
        <v>4427</v>
      </c>
      <c r="AJ271" s="30"/>
      <c r="AK271" s="30"/>
      <c r="AL271" s="15" t="s">
        <v>4428</v>
      </c>
      <c r="AM271" s="30"/>
      <c r="AN271" s="30"/>
      <c r="AO271" s="30"/>
      <c r="AP271" s="30"/>
      <c r="AQ271" s="30"/>
      <c r="AR271" s="30"/>
      <c r="AS271" s="30"/>
      <c r="AT271" s="30"/>
      <c r="AU271" s="30"/>
      <c r="AV271" s="30"/>
      <c r="AW271" s="15" t="s">
        <v>4429</v>
      </c>
    </row>
    <row r="272" spans="1:49" s="33" customFormat="1" ht="242.25" x14ac:dyDescent="0.25">
      <c r="A272" s="15">
        <v>277</v>
      </c>
      <c r="B272" s="15">
        <v>448</v>
      </c>
      <c r="C272" s="32">
        <v>45251.750277777777</v>
      </c>
      <c r="D272" s="15" t="s">
        <v>646</v>
      </c>
      <c r="E272" s="15" t="s">
        <v>4430</v>
      </c>
      <c r="F272" s="15" t="str">
        <f t="shared" si="4"/>
        <v>Vanessa Ferreira Sehaber</v>
      </c>
      <c r="G272" s="15" t="s">
        <v>562</v>
      </c>
      <c r="H272" s="15" t="s">
        <v>214</v>
      </c>
      <c r="I272" s="30"/>
      <c r="J272" s="15" t="s">
        <v>2826</v>
      </c>
      <c r="K272" s="15" t="s">
        <v>4431</v>
      </c>
      <c r="L272" s="15" t="s">
        <v>4432</v>
      </c>
      <c r="M272" s="15" t="s">
        <v>4433</v>
      </c>
      <c r="N272" s="15" t="s">
        <v>4434</v>
      </c>
      <c r="O272" s="15" t="s">
        <v>4435</v>
      </c>
      <c r="P272" s="15" t="s">
        <v>4436</v>
      </c>
      <c r="Q272" s="15" t="s">
        <v>4437</v>
      </c>
      <c r="R272" s="30"/>
      <c r="S272" s="30"/>
      <c r="T272" s="15" t="s">
        <v>2670</v>
      </c>
      <c r="U272" s="30"/>
      <c r="V272" s="15" t="s">
        <v>4438</v>
      </c>
      <c r="W272" s="15" t="s">
        <v>19</v>
      </c>
      <c r="X272" s="15" t="s">
        <v>4439</v>
      </c>
      <c r="Y272" s="30"/>
      <c r="Z272" s="15" t="s">
        <v>4440</v>
      </c>
      <c r="AA272" s="15" t="s">
        <v>4441</v>
      </c>
      <c r="AB272" s="30"/>
      <c r="AC272" s="15" t="s">
        <v>4442</v>
      </c>
      <c r="AD272" s="30"/>
      <c r="AE272" s="15" t="s">
        <v>4443</v>
      </c>
      <c r="AF272" s="15" t="s">
        <v>4444</v>
      </c>
      <c r="AG272" s="30"/>
      <c r="AH272" s="30"/>
      <c r="AI272" s="15" t="s">
        <v>63</v>
      </c>
      <c r="AJ272" s="30"/>
      <c r="AK272" s="30"/>
      <c r="AL272" s="15" t="s">
        <v>64</v>
      </c>
      <c r="AM272" s="30"/>
      <c r="AN272" s="15" t="s">
        <v>4445</v>
      </c>
      <c r="AO272" s="15" t="s">
        <v>2332</v>
      </c>
      <c r="AP272" s="30"/>
      <c r="AQ272" s="30"/>
      <c r="AR272" s="15" t="s">
        <v>4446</v>
      </c>
      <c r="AS272" s="30"/>
      <c r="AT272" s="30"/>
      <c r="AU272" s="15" t="s">
        <v>408</v>
      </c>
      <c r="AV272" s="15" t="s">
        <v>4447</v>
      </c>
      <c r="AW272" s="30"/>
    </row>
    <row r="273" spans="1:49" s="33" customFormat="1" ht="267.75" x14ac:dyDescent="0.25">
      <c r="A273" s="15">
        <v>278</v>
      </c>
      <c r="B273" s="15">
        <v>449</v>
      </c>
      <c r="C273" s="32">
        <v>45251.753645833334</v>
      </c>
      <c r="D273" s="15" t="s">
        <v>646</v>
      </c>
      <c r="E273" s="15" t="s">
        <v>4448</v>
      </c>
      <c r="F273" s="15" t="str">
        <f t="shared" si="4"/>
        <v>Franciele Mara Lucca Zanardo Bohm</v>
      </c>
      <c r="G273" s="15" t="s">
        <v>545</v>
      </c>
      <c r="H273" s="15" t="s">
        <v>186</v>
      </c>
      <c r="I273" s="15" t="s">
        <v>648</v>
      </c>
      <c r="J273" s="15" t="s">
        <v>2637</v>
      </c>
      <c r="K273" s="15" t="s">
        <v>4449</v>
      </c>
      <c r="L273" s="15" t="s">
        <v>4450</v>
      </c>
      <c r="M273" s="30"/>
      <c r="N273" s="15" t="s">
        <v>4451</v>
      </c>
      <c r="O273" s="30"/>
      <c r="P273" s="30"/>
      <c r="Q273" s="30"/>
      <c r="R273" s="30"/>
      <c r="S273" s="30"/>
      <c r="T273" s="15" t="s">
        <v>4452</v>
      </c>
      <c r="U273" s="30"/>
      <c r="V273" s="30"/>
      <c r="W273" s="15" t="s">
        <v>4453</v>
      </c>
      <c r="X273" s="30"/>
      <c r="Y273" s="30"/>
      <c r="Z273" s="15" t="s">
        <v>4454</v>
      </c>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15" t="s">
        <v>4455</v>
      </c>
    </row>
    <row r="274" spans="1:49" s="33" customFormat="1" ht="280.5" x14ac:dyDescent="0.25">
      <c r="A274" s="15">
        <v>279</v>
      </c>
      <c r="B274" s="15">
        <v>450</v>
      </c>
      <c r="C274" s="32">
        <v>45251.763842592591</v>
      </c>
      <c r="D274" s="15" t="s">
        <v>646</v>
      </c>
      <c r="E274" s="15" t="s">
        <v>4456</v>
      </c>
      <c r="F274" s="15" t="str">
        <f t="shared" si="4"/>
        <v>Karla Cristina Marion</v>
      </c>
      <c r="G274" s="15" t="s">
        <v>563</v>
      </c>
      <c r="H274" s="15" t="s">
        <v>185</v>
      </c>
      <c r="I274" s="15" t="s">
        <v>1741</v>
      </c>
      <c r="J274" s="15" t="s">
        <v>4457</v>
      </c>
      <c r="K274" s="15" t="s">
        <v>4458</v>
      </c>
      <c r="L274" s="15" t="s">
        <v>4459</v>
      </c>
      <c r="M274" s="30"/>
      <c r="N274" s="30"/>
      <c r="O274" s="30"/>
      <c r="P274" s="30"/>
      <c r="Q274" s="30"/>
      <c r="R274" s="30"/>
      <c r="S274" s="15" t="s">
        <v>4460</v>
      </c>
      <c r="T274" s="15" t="s">
        <v>1822</v>
      </c>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15" t="s">
        <v>4461</v>
      </c>
    </row>
    <row r="275" spans="1:49" s="33" customFormat="1" ht="293.25" x14ac:dyDescent="0.25">
      <c r="A275" s="15">
        <v>280</v>
      </c>
      <c r="B275" s="15">
        <v>451</v>
      </c>
      <c r="C275" s="32">
        <v>45251.788958333331</v>
      </c>
      <c r="D275" s="15" t="s">
        <v>646</v>
      </c>
      <c r="E275" s="15" t="s">
        <v>4462</v>
      </c>
      <c r="F275" s="15" t="str">
        <f t="shared" si="4"/>
        <v>Luciano Gardano Elias Bucharles</v>
      </c>
      <c r="G275" s="15" t="s">
        <v>564</v>
      </c>
      <c r="H275" s="15" t="s">
        <v>195</v>
      </c>
      <c r="I275" s="15" t="s">
        <v>1558</v>
      </c>
      <c r="J275" s="15" t="s">
        <v>4463</v>
      </c>
      <c r="K275" s="15" t="s">
        <v>4464</v>
      </c>
      <c r="L275" s="15" t="s">
        <v>4465</v>
      </c>
      <c r="M275" s="30"/>
      <c r="N275" s="30"/>
      <c r="O275" s="30"/>
      <c r="P275" s="30"/>
      <c r="Q275" s="15" t="s">
        <v>4466</v>
      </c>
      <c r="R275" s="15" t="s">
        <v>4229</v>
      </c>
      <c r="S275" s="15" t="s">
        <v>4229</v>
      </c>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row>
    <row r="276" spans="1:49" s="33" customFormat="1" ht="357" x14ac:dyDescent="0.25">
      <c r="A276" s="15">
        <v>282</v>
      </c>
      <c r="B276" s="15">
        <v>453</v>
      </c>
      <c r="C276" s="32">
        <v>45251.799328703702</v>
      </c>
      <c r="D276" s="15" t="s">
        <v>646</v>
      </c>
      <c r="E276" s="15" t="s">
        <v>4467</v>
      </c>
      <c r="F276" s="15" t="str">
        <f t="shared" si="4"/>
        <v>Ricardo Augusto Da Silva</v>
      </c>
      <c r="G276" s="15" t="s">
        <v>565</v>
      </c>
      <c r="H276" s="15" t="s">
        <v>220</v>
      </c>
      <c r="I276" s="15" t="s">
        <v>1016</v>
      </c>
      <c r="J276" s="15" t="s">
        <v>1301</v>
      </c>
      <c r="K276" s="15" t="s">
        <v>4468</v>
      </c>
      <c r="L276" s="15" t="s">
        <v>4469</v>
      </c>
      <c r="M276" s="15" t="s">
        <v>4470</v>
      </c>
      <c r="N276" s="15" t="s">
        <v>1960</v>
      </c>
      <c r="O276" s="15" t="s">
        <v>4471</v>
      </c>
      <c r="P276" s="30"/>
      <c r="Q276" s="15" t="s">
        <v>4472</v>
      </c>
      <c r="R276" s="30"/>
      <c r="S276" s="30"/>
      <c r="T276" s="15" t="s">
        <v>4473</v>
      </c>
      <c r="U276" s="30"/>
      <c r="V276" s="30"/>
      <c r="W276" s="15" t="s">
        <v>1246</v>
      </c>
      <c r="X276" s="30"/>
      <c r="Y276" s="30"/>
      <c r="Z276" s="15" t="s">
        <v>4474</v>
      </c>
      <c r="AA276" s="30"/>
      <c r="AB276" s="30"/>
      <c r="AC276" s="15" t="s">
        <v>4475</v>
      </c>
      <c r="AD276" s="30"/>
      <c r="AE276" s="30"/>
      <c r="AF276" s="15" t="s">
        <v>4476</v>
      </c>
      <c r="AG276" s="30"/>
      <c r="AH276" s="30"/>
      <c r="AI276" s="15" t="s">
        <v>4477</v>
      </c>
      <c r="AJ276" s="30"/>
      <c r="AK276" s="30"/>
      <c r="AL276" s="15" t="s">
        <v>4478</v>
      </c>
      <c r="AM276" s="30"/>
      <c r="AN276" s="30"/>
      <c r="AO276" s="15" t="s">
        <v>714</v>
      </c>
      <c r="AP276" s="30"/>
      <c r="AQ276" s="30"/>
      <c r="AR276" s="15" t="s">
        <v>4479</v>
      </c>
      <c r="AS276" s="30"/>
      <c r="AT276" s="30"/>
      <c r="AU276" s="15" t="s">
        <v>716</v>
      </c>
      <c r="AV276" s="30"/>
      <c r="AW276" s="15" t="s">
        <v>4480</v>
      </c>
    </row>
    <row r="277" spans="1:49" s="33" customFormat="1" ht="25.5" x14ac:dyDescent="0.25">
      <c r="A277" s="15">
        <v>281</v>
      </c>
      <c r="B277" s="15">
        <v>452</v>
      </c>
      <c r="C277" s="32">
        <v>45251.792685185188</v>
      </c>
      <c r="D277" s="15" t="s">
        <v>646</v>
      </c>
      <c r="E277" s="15" t="s">
        <v>4481</v>
      </c>
      <c r="F277" s="15" t="str">
        <f t="shared" si="4"/>
        <v>Patrick</v>
      </c>
      <c r="G277" s="15" t="s">
        <v>550</v>
      </c>
      <c r="H277" s="15" t="s">
        <v>211</v>
      </c>
      <c r="I277" s="15" t="s">
        <v>266</v>
      </c>
      <c r="J277" s="15" t="s">
        <v>3965</v>
      </c>
      <c r="K277" s="15" t="s">
        <v>4482</v>
      </c>
      <c r="L277" s="15" t="s">
        <v>4483</v>
      </c>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15" t="s">
        <v>4484</v>
      </c>
    </row>
    <row r="278" spans="1:49" s="33" customFormat="1" ht="229.5" x14ac:dyDescent="0.25">
      <c r="A278" s="15">
        <v>283</v>
      </c>
      <c r="B278" s="15">
        <v>454</v>
      </c>
      <c r="C278" s="32">
        <v>45251.803738425922</v>
      </c>
      <c r="D278" s="15" t="s">
        <v>646</v>
      </c>
      <c r="E278" s="15" t="s">
        <v>4485</v>
      </c>
      <c r="F278" s="15" t="str">
        <f t="shared" si="4"/>
        <v>Ronald Silva Szafirski</v>
      </c>
      <c r="G278" s="15" t="s">
        <v>552</v>
      </c>
      <c r="H278" s="15" t="s">
        <v>182</v>
      </c>
      <c r="I278" s="15" t="s">
        <v>648</v>
      </c>
      <c r="J278" s="15" t="s">
        <v>4176</v>
      </c>
      <c r="K278" s="15" t="s">
        <v>4486</v>
      </c>
      <c r="L278" s="15" t="s">
        <v>4487</v>
      </c>
      <c r="M278" s="15" t="s">
        <v>4488</v>
      </c>
      <c r="N278" s="15" t="s">
        <v>4489</v>
      </c>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row>
    <row r="279" spans="1:49" s="33" customFormat="1" ht="114.75" x14ac:dyDescent="0.25">
      <c r="A279" s="15">
        <v>284</v>
      </c>
      <c r="B279" s="15">
        <v>455</v>
      </c>
      <c r="C279" s="32">
        <v>45251.827893518515</v>
      </c>
      <c r="D279" s="15" t="s">
        <v>646</v>
      </c>
      <c r="E279" s="15" t="s">
        <v>4490</v>
      </c>
      <c r="F279" s="15" t="str">
        <f t="shared" si="4"/>
        <v>Edson Jovimiano De Lima</v>
      </c>
      <c r="G279" s="15" t="s">
        <v>567</v>
      </c>
      <c r="H279" s="15" t="s">
        <v>192</v>
      </c>
      <c r="I279" s="15" t="s">
        <v>1741</v>
      </c>
      <c r="J279" s="15" t="s">
        <v>4226</v>
      </c>
      <c r="K279" s="15" t="s">
        <v>4491</v>
      </c>
      <c r="L279" s="15" t="s">
        <v>4492</v>
      </c>
      <c r="M279" s="15" t="s">
        <v>4493</v>
      </c>
      <c r="N279" s="15" t="s">
        <v>4494</v>
      </c>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row>
    <row r="280" spans="1:49" s="33" customFormat="1" ht="267.75" x14ac:dyDescent="0.25">
      <c r="A280" s="15">
        <v>285</v>
      </c>
      <c r="B280" s="15">
        <v>456</v>
      </c>
      <c r="C280" s="32">
        <v>45251.87809027778</v>
      </c>
      <c r="D280" s="15" t="s">
        <v>646</v>
      </c>
      <c r="E280" s="15" t="s">
        <v>4495</v>
      </c>
      <c r="F280" s="15" t="str">
        <f t="shared" si="4"/>
        <v>Rosangela Trabuco Malvestio Da Silva</v>
      </c>
      <c r="G280" s="15" t="s">
        <v>568</v>
      </c>
      <c r="H280" s="15" t="s">
        <v>186</v>
      </c>
      <c r="I280" s="15" t="s">
        <v>648</v>
      </c>
      <c r="J280" s="15" t="s">
        <v>2624</v>
      </c>
      <c r="K280" s="15" t="s">
        <v>4496</v>
      </c>
      <c r="L280" s="15" t="s">
        <v>4497</v>
      </c>
      <c r="M280" s="30"/>
      <c r="N280" s="15" t="s">
        <v>4498</v>
      </c>
      <c r="O280" s="30"/>
      <c r="P280" s="30"/>
      <c r="Q280" s="15" t="s">
        <v>4499</v>
      </c>
      <c r="R280" s="30"/>
      <c r="S280" s="30"/>
      <c r="T280" s="15" t="s">
        <v>4500</v>
      </c>
      <c r="U280" s="30"/>
      <c r="V280" s="30"/>
      <c r="W280" s="15" t="s">
        <v>750</v>
      </c>
      <c r="X280" s="30"/>
      <c r="Y280" s="30"/>
      <c r="Z280" s="15" t="s">
        <v>4501</v>
      </c>
      <c r="AA280" s="30"/>
      <c r="AB280" s="30"/>
      <c r="AC280" s="15" t="s">
        <v>4502</v>
      </c>
      <c r="AD280" s="30"/>
      <c r="AE280" s="30"/>
      <c r="AF280" s="15" t="s">
        <v>812</v>
      </c>
      <c r="AG280" s="30"/>
      <c r="AH280" s="30"/>
      <c r="AI280" s="15" t="s">
        <v>4503</v>
      </c>
      <c r="AJ280" s="30"/>
      <c r="AK280" s="30"/>
      <c r="AL280" s="15" t="s">
        <v>4504</v>
      </c>
      <c r="AM280" s="30"/>
      <c r="AN280" s="30"/>
      <c r="AO280" s="15" t="s">
        <v>4505</v>
      </c>
      <c r="AP280" s="15" t="s">
        <v>4506</v>
      </c>
      <c r="AQ280" s="30"/>
      <c r="AR280" s="15" t="s">
        <v>2972</v>
      </c>
      <c r="AS280" s="30"/>
      <c r="AT280" s="30"/>
      <c r="AU280" s="15" t="s">
        <v>716</v>
      </c>
      <c r="AV280" s="15" t="s">
        <v>4507</v>
      </c>
      <c r="AW280" s="15" t="s">
        <v>4508</v>
      </c>
    </row>
    <row r="281" spans="1:49" s="33" customFormat="1" ht="318.75" x14ac:dyDescent="0.25">
      <c r="A281" s="15">
        <v>286</v>
      </c>
      <c r="B281" s="15">
        <v>457</v>
      </c>
      <c r="C281" s="32">
        <v>45251.889953703707</v>
      </c>
      <c r="D281" s="15" t="s">
        <v>646</v>
      </c>
      <c r="E281" s="15" t="s">
        <v>4509</v>
      </c>
      <c r="F281" s="15" t="str">
        <f t="shared" si="4"/>
        <v>Sandro Valdecir Deretti Lemes</v>
      </c>
      <c r="G281" s="15" t="s">
        <v>562</v>
      </c>
      <c r="H281" s="15" t="s">
        <v>210</v>
      </c>
      <c r="I281" s="15" t="s">
        <v>1935</v>
      </c>
      <c r="J281" s="15" t="s">
        <v>2034</v>
      </c>
      <c r="K281" s="15" t="s">
        <v>4510</v>
      </c>
      <c r="L281" s="15" t="s">
        <v>4511</v>
      </c>
      <c r="M281" s="15" t="s">
        <v>4512</v>
      </c>
      <c r="N281" s="15" t="s">
        <v>4513</v>
      </c>
      <c r="O281" s="30"/>
      <c r="P281" s="30"/>
      <c r="Q281" s="30"/>
      <c r="R281" s="30"/>
      <c r="S281" s="30"/>
      <c r="T281" s="30"/>
      <c r="U281" s="30"/>
      <c r="V281" s="30"/>
      <c r="W281" s="30"/>
      <c r="X281" s="30"/>
      <c r="Y281" s="30"/>
      <c r="Z281" s="30"/>
      <c r="AA281" s="30"/>
      <c r="AB281" s="30"/>
      <c r="AC281" s="30"/>
      <c r="AD281" s="30"/>
      <c r="AE281" s="30"/>
      <c r="AF281" s="15" t="s">
        <v>1329</v>
      </c>
      <c r="AG281" s="30"/>
      <c r="AH281" s="30"/>
      <c r="AI281" s="15" t="s">
        <v>4514</v>
      </c>
      <c r="AJ281" s="30"/>
      <c r="AK281" s="30"/>
      <c r="AL281" s="30"/>
      <c r="AM281" s="30"/>
      <c r="AN281" s="30"/>
      <c r="AO281" s="30"/>
      <c r="AP281" s="30"/>
      <c r="AQ281" s="30"/>
      <c r="AR281" s="30"/>
      <c r="AS281" s="30"/>
      <c r="AT281" s="30"/>
      <c r="AU281" s="30"/>
      <c r="AV281" s="30"/>
      <c r="AW281" s="30"/>
    </row>
    <row r="282" spans="1:49" s="33" customFormat="1" ht="25.5" x14ac:dyDescent="0.25">
      <c r="A282" s="15">
        <v>287</v>
      </c>
      <c r="B282" s="15">
        <v>458</v>
      </c>
      <c r="C282" s="32">
        <v>45251.900625000002</v>
      </c>
      <c r="D282" s="15" t="s">
        <v>646</v>
      </c>
      <c r="E282" s="15" t="s">
        <v>4515</v>
      </c>
      <c r="F282" s="15" t="str">
        <f t="shared" si="4"/>
        <v>Eliane Aparecida De Melo Machado</v>
      </c>
      <c r="G282" s="15" t="s">
        <v>569</v>
      </c>
      <c r="H282" s="15" t="s">
        <v>211</v>
      </c>
      <c r="I282" s="15" t="s">
        <v>266</v>
      </c>
      <c r="J282" s="15" t="s">
        <v>4516</v>
      </c>
      <c r="K282" s="15" t="s">
        <v>4517</v>
      </c>
      <c r="L282" s="15" t="s">
        <v>4518</v>
      </c>
      <c r="M282" s="30"/>
      <c r="N282" s="30"/>
      <c r="O282" s="15" t="s">
        <v>4519</v>
      </c>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row>
    <row r="283" spans="1:49" s="33" customFormat="1" ht="242.25" x14ac:dyDescent="0.25">
      <c r="A283" s="15">
        <v>288</v>
      </c>
      <c r="B283" s="15">
        <v>459</v>
      </c>
      <c r="C283" s="32">
        <v>45251.923495370371</v>
      </c>
      <c r="D283" s="15" t="s">
        <v>646</v>
      </c>
      <c r="E283" s="15" t="s">
        <v>4520</v>
      </c>
      <c r="F283" s="15" t="str">
        <f t="shared" si="4"/>
        <v>Rozenilda Luz Oliveira De Matos</v>
      </c>
      <c r="G283" s="15" t="s">
        <v>360</v>
      </c>
      <c r="H283" s="15" t="s">
        <v>194</v>
      </c>
      <c r="I283" s="15" t="s">
        <v>719</v>
      </c>
      <c r="J283" s="15" t="s">
        <v>2368</v>
      </c>
      <c r="K283" s="15" t="s">
        <v>4521</v>
      </c>
      <c r="L283" s="15" t="s">
        <v>4522</v>
      </c>
      <c r="M283" s="15" t="s">
        <v>4523</v>
      </c>
      <c r="N283" s="15" t="s">
        <v>56</v>
      </c>
      <c r="O283" s="30"/>
      <c r="P283" s="30"/>
      <c r="Q283" s="30"/>
      <c r="R283" s="30"/>
      <c r="S283" s="15" t="s">
        <v>4524</v>
      </c>
      <c r="T283" s="15" t="s">
        <v>4525</v>
      </c>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15" t="s">
        <v>4526</v>
      </c>
    </row>
    <row r="284" spans="1:49" s="33" customFormat="1" ht="25.5" x14ac:dyDescent="0.25">
      <c r="A284" s="15">
        <v>289</v>
      </c>
      <c r="B284" s="15">
        <v>460</v>
      </c>
      <c r="C284" s="32">
        <v>45252.320844907408</v>
      </c>
      <c r="D284" s="15" t="s">
        <v>646</v>
      </c>
      <c r="E284" s="15" t="s">
        <v>4527</v>
      </c>
      <c r="F284" s="15" t="str">
        <f t="shared" si="4"/>
        <v>Roberta Ravaglio Gagno</v>
      </c>
      <c r="G284" s="15" t="s">
        <v>451</v>
      </c>
      <c r="H284" s="15" t="s">
        <v>182</v>
      </c>
      <c r="I284" s="30"/>
      <c r="J284" s="15" t="s">
        <v>4528</v>
      </c>
      <c r="K284" s="15" t="s">
        <v>4529</v>
      </c>
      <c r="L284" s="15" t="s">
        <v>4530</v>
      </c>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15" t="s">
        <v>4531</v>
      </c>
    </row>
    <row r="285" spans="1:49" s="33" customFormat="1" ht="89.25" x14ac:dyDescent="0.25">
      <c r="A285" s="15">
        <v>290</v>
      </c>
      <c r="B285" s="15">
        <v>461</v>
      </c>
      <c r="C285" s="32">
        <v>45252.365833333337</v>
      </c>
      <c r="D285" s="15" t="s">
        <v>646</v>
      </c>
      <c r="E285" s="15" t="s">
        <v>4532</v>
      </c>
      <c r="F285" s="15" t="str">
        <f t="shared" si="4"/>
        <v>Camila Mosele</v>
      </c>
      <c r="G285" s="15" t="s">
        <v>570</v>
      </c>
      <c r="H285" s="15" t="s">
        <v>216</v>
      </c>
      <c r="I285" s="15" t="s">
        <v>719</v>
      </c>
      <c r="J285" s="15" t="s">
        <v>4533</v>
      </c>
      <c r="K285" s="15" t="s">
        <v>4534</v>
      </c>
      <c r="L285" s="15" t="s">
        <v>4535</v>
      </c>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15" t="s">
        <v>4536</v>
      </c>
    </row>
    <row r="286" spans="1:49" s="33" customFormat="1" ht="293.25" x14ac:dyDescent="0.25">
      <c r="A286" s="15">
        <v>291</v>
      </c>
      <c r="B286" s="15">
        <v>462</v>
      </c>
      <c r="C286" s="32">
        <v>45252.400659722225</v>
      </c>
      <c r="D286" s="15" t="s">
        <v>646</v>
      </c>
      <c r="E286" s="15" t="s">
        <v>4537</v>
      </c>
      <c r="F286" s="15" t="str">
        <f t="shared" si="4"/>
        <v>Maclin Neres Paiano</v>
      </c>
      <c r="G286" s="15" t="s">
        <v>571</v>
      </c>
      <c r="H286" s="15" t="s">
        <v>206</v>
      </c>
      <c r="I286" s="15">
        <v>2</v>
      </c>
      <c r="J286" s="15" t="s">
        <v>4538</v>
      </c>
      <c r="K286" s="15" t="s">
        <v>4539</v>
      </c>
      <c r="L286" s="15" t="s">
        <v>4540</v>
      </c>
      <c r="M286" s="15" t="s">
        <v>4541</v>
      </c>
      <c r="N286" s="15" t="s">
        <v>4542</v>
      </c>
      <c r="O286" s="30"/>
      <c r="P286" s="30"/>
      <c r="Q286" s="15" t="s">
        <v>1632</v>
      </c>
      <c r="R286" s="30"/>
      <c r="S286" s="15" t="s">
        <v>4543</v>
      </c>
      <c r="T286" s="15" t="s">
        <v>4544</v>
      </c>
      <c r="U286" s="30"/>
      <c r="V286" s="30"/>
      <c r="W286" s="15" t="s">
        <v>1513</v>
      </c>
      <c r="X286" s="30"/>
      <c r="Y286" s="15" t="s">
        <v>4545</v>
      </c>
      <c r="Z286" s="15" t="s">
        <v>4546</v>
      </c>
      <c r="AA286" s="30"/>
      <c r="AB286" s="30"/>
      <c r="AC286" s="15" t="s">
        <v>4547</v>
      </c>
      <c r="AD286" s="30"/>
      <c r="AE286" s="30"/>
      <c r="AF286" s="15" t="s">
        <v>4548</v>
      </c>
      <c r="AG286" s="30"/>
      <c r="AH286" s="30"/>
      <c r="AI286" s="15" t="s">
        <v>3619</v>
      </c>
      <c r="AJ286" s="30"/>
      <c r="AK286" s="15" t="s">
        <v>4549</v>
      </c>
      <c r="AL286" s="15" t="s">
        <v>4550</v>
      </c>
      <c r="AM286" s="30"/>
      <c r="AN286" s="30"/>
      <c r="AO286" s="15" t="s">
        <v>4551</v>
      </c>
      <c r="AP286" s="30"/>
      <c r="AQ286" s="30"/>
      <c r="AR286" s="15" t="s">
        <v>737</v>
      </c>
      <c r="AS286" s="30"/>
      <c r="AT286" s="30"/>
      <c r="AU286" s="15" t="s">
        <v>1104</v>
      </c>
      <c r="AV286" s="30"/>
      <c r="AW286" s="15" t="s">
        <v>4552</v>
      </c>
    </row>
    <row r="287" spans="1:49" s="33" customFormat="1" ht="204" x14ac:dyDescent="0.25">
      <c r="A287" s="15">
        <v>292</v>
      </c>
      <c r="B287" s="15">
        <v>463</v>
      </c>
      <c r="C287" s="32">
        <v>45252.455497685187</v>
      </c>
      <c r="D287" s="15" t="s">
        <v>646</v>
      </c>
      <c r="E287" s="15" t="s">
        <v>4553</v>
      </c>
      <c r="F287" s="15" t="str">
        <f t="shared" si="4"/>
        <v>Fabio Scarduelli</v>
      </c>
      <c r="G287" s="15" t="s">
        <v>572</v>
      </c>
      <c r="H287" s="15" t="s">
        <v>182</v>
      </c>
      <c r="I287" s="15" t="s">
        <v>4554</v>
      </c>
      <c r="J287" s="15" t="s">
        <v>1301</v>
      </c>
      <c r="K287" s="15" t="s">
        <v>4555</v>
      </c>
      <c r="L287" s="15" t="s">
        <v>4556</v>
      </c>
      <c r="M287" s="15" t="s">
        <v>4557</v>
      </c>
      <c r="N287" s="15" t="s">
        <v>4015</v>
      </c>
      <c r="O287" s="30"/>
      <c r="P287" s="30"/>
      <c r="Q287" s="15" t="s">
        <v>99</v>
      </c>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15" t="s">
        <v>4558</v>
      </c>
      <c r="AU287" s="15" t="s">
        <v>27</v>
      </c>
      <c r="AV287" s="30"/>
      <c r="AW287" s="15" t="s">
        <v>4559</v>
      </c>
    </row>
    <row r="288" spans="1:49" s="33" customFormat="1" ht="51" x14ac:dyDescent="0.25">
      <c r="A288" s="15">
        <v>297</v>
      </c>
      <c r="B288" s="15">
        <v>468</v>
      </c>
      <c r="C288" s="32">
        <v>45252.462604166663</v>
      </c>
      <c r="D288" s="15" t="s">
        <v>646</v>
      </c>
      <c r="E288" s="15" t="s">
        <v>4560</v>
      </c>
      <c r="F288" s="15" t="str">
        <f t="shared" si="4"/>
        <v>Roni Simão</v>
      </c>
      <c r="G288" s="15" t="s">
        <v>451</v>
      </c>
      <c r="H288" s="15" t="s">
        <v>182</v>
      </c>
      <c r="I288" s="30"/>
      <c r="J288" s="15" t="s">
        <v>4561</v>
      </c>
      <c r="K288" s="15" t="s">
        <v>4562</v>
      </c>
      <c r="L288" s="15" t="s">
        <v>4563</v>
      </c>
      <c r="M288" s="30"/>
      <c r="N288" s="30"/>
      <c r="O288" s="30"/>
      <c r="P288" s="30"/>
      <c r="Q288" s="30"/>
      <c r="R288" s="30"/>
      <c r="S288" s="30"/>
      <c r="T288" s="30"/>
      <c r="U288" s="30"/>
      <c r="V288" s="30"/>
      <c r="W288" s="30"/>
      <c r="X288" s="30"/>
      <c r="Y288" s="30"/>
      <c r="Z288" s="30"/>
      <c r="AA288" s="30"/>
      <c r="AB288" s="30"/>
      <c r="AC288" s="30"/>
      <c r="AD288" s="30"/>
      <c r="AE288" s="15" t="s">
        <v>4564</v>
      </c>
      <c r="AF288" s="30"/>
      <c r="AG288" s="15" t="s">
        <v>4565</v>
      </c>
      <c r="AH288" s="30"/>
      <c r="AI288" s="30"/>
      <c r="AJ288" s="30"/>
      <c r="AK288" s="30"/>
      <c r="AL288" s="30"/>
      <c r="AM288" s="30"/>
      <c r="AN288" s="30"/>
      <c r="AO288" s="30"/>
      <c r="AP288" s="30"/>
      <c r="AQ288" s="30"/>
      <c r="AR288" s="30"/>
      <c r="AS288" s="30"/>
      <c r="AT288" s="30"/>
      <c r="AU288" s="30"/>
      <c r="AV288" s="30"/>
      <c r="AW288" s="15" t="s">
        <v>4566</v>
      </c>
    </row>
    <row r="289" spans="1:49" s="33" customFormat="1" ht="165.75" x14ac:dyDescent="0.25">
      <c r="A289" s="15">
        <v>295</v>
      </c>
      <c r="B289" s="15">
        <v>466</v>
      </c>
      <c r="C289" s="32">
        <v>45252.462002314816</v>
      </c>
      <c r="D289" s="15" t="s">
        <v>646</v>
      </c>
      <c r="E289" s="15" t="s">
        <v>4567</v>
      </c>
      <c r="F289" s="15" t="str">
        <f t="shared" si="4"/>
        <v>Samir Jorge</v>
      </c>
      <c r="G289" s="15" t="s">
        <v>573</v>
      </c>
      <c r="H289" s="15" t="s">
        <v>194</v>
      </c>
      <c r="I289" s="15" t="s">
        <v>285</v>
      </c>
      <c r="J289" s="15" t="s">
        <v>4568</v>
      </c>
      <c r="K289" s="15" t="s">
        <v>4569</v>
      </c>
      <c r="L289" s="15" t="s">
        <v>4570</v>
      </c>
      <c r="M289" s="30"/>
      <c r="N289" s="30"/>
      <c r="O289" s="30"/>
      <c r="P289" s="30"/>
      <c r="Q289" s="30"/>
      <c r="R289" s="30"/>
      <c r="S289" s="30"/>
      <c r="T289" s="30"/>
      <c r="U289" s="30"/>
      <c r="V289" s="15" t="s">
        <v>4571</v>
      </c>
      <c r="W289" s="15" t="s">
        <v>1313</v>
      </c>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row>
    <row r="290" spans="1:49" s="33" customFormat="1" ht="267.75" x14ac:dyDescent="0.25">
      <c r="A290" s="15">
        <v>303</v>
      </c>
      <c r="B290" s="15">
        <v>474</v>
      </c>
      <c r="C290" s="32">
        <v>45252.473414351851</v>
      </c>
      <c r="D290" s="15" t="s">
        <v>646</v>
      </c>
      <c r="E290" s="15" t="s">
        <v>4572</v>
      </c>
      <c r="F290" s="15" t="str">
        <f t="shared" si="4"/>
        <v>Savio França Denardi</v>
      </c>
      <c r="G290" s="15" t="s">
        <v>574</v>
      </c>
      <c r="H290" s="15" t="s">
        <v>201</v>
      </c>
      <c r="I290" s="15" t="s">
        <v>2528</v>
      </c>
      <c r="J290" s="15" t="s">
        <v>4573</v>
      </c>
      <c r="K290" s="15" t="s">
        <v>4574</v>
      </c>
      <c r="L290" s="15" t="s">
        <v>4575</v>
      </c>
      <c r="M290" s="30"/>
      <c r="N290" s="15" t="s">
        <v>4576</v>
      </c>
      <c r="O290" s="30"/>
      <c r="P290" s="30"/>
      <c r="Q290" s="15" t="s">
        <v>4577</v>
      </c>
      <c r="R290" s="30"/>
      <c r="S290" s="30"/>
      <c r="T290" s="15" t="s">
        <v>4578</v>
      </c>
      <c r="U290" s="30"/>
      <c r="V290" s="30"/>
      <c r="W290" s="15" t="s">
        <v>1824</v>
      </c>
      <c r="X290" s="30"/>
      <c r="Y290" s="30"/>
      <c r="Z290" s="15" t="s">
        <v>4579</v>
      </c>
      <c r="AA290" s="30"/>
      <c r="AB290" s="30"/>
      <c r="AC290" s="15" t="s">
        <v>4580</v>
      </c>
      <c r="AD290" s="30"/>
      <c r="AE290" s="30"/>
      <c r="AF290" s="15" t="s">
        <v>3397</v>
      </c>
      <c r="AG290" s="30"/>
      <c r="AH290" s="30"/>
      <c r="AI290" s="15" t="s">
        <v>4581</v>
      </c>
      <c r="AJ290" s="30"/>
      <c r="AK290" s="30"/>
      <c r="AL290" s="15" t="s">
        <v>4582</v>
      </c>
      <c r="AM290" s="30"/>
      <c r="AN290" s="30"/>
      <c r="AO290" s="15" t="s">
        <v>3384</v>
      </c>
      <c r="AP290" s="30"/>
      <c r="AQ290" s="30"/>
      <c r="AR290" s="15" t="s">
        <v>762</v>
      </c>
      <c r="AS290" s="30"/>
      <c r="AT290" s="30"/>
      <c r="AU290" s="15" t="s">
        <v>716</v>
      </c>
      <c r="AV290" s="30"/>
      <c r="AW290" s="15" t="s">
        <v>4583</v>
      </c>
    </row>
    <row r="291" spans="1:49" s="33" customFormat="1" ht="267.75" x14ac:dyDescent="0.25">
      <c r="A291" s="15">
        <v>296</v>
      </c>
      <c r="B291" s="15">
        <v>467</v>
      </c>
      <c r="C291" s="32">
        <v>45252.462488425925</v>
      </c>
      <c r="D291" s="15" t="s">
        <v>646</v>
      </c>
      <c r="E291" s="15" t="s">
        <v>4584</v>
      </c>
      <c r="F291" s="15" t="str">
        <f t="shared" si="4"/>
        <v>Raquel Da Cunha Ribeiro Da Silva</v>
      </c>
      <c r="G291" s="15" t="s">
        <v>575</v>
      </c>
      <c r="H291" s="15" t="s">
        <v>201</v>
      </c>
      <c r="I291" s="30"/>
      <c r="J291" s="15" t="s">
        <v>4585</v>
      </c>
      <c r="K291" s="15" t="s">
        <v>4586</v>
      </c>
      <c r="L291" s="15" t="s">
        <v>4587</v>
      </c>
      <c r="M291" s="15" t="s">
        <v>4588</v>
      </c>
      <c r="N291" s="15" t="s">
        <v>2950</v>
      </c>
      <c r="O291" s="30"/>
      <c r="P291" s="30"/>
      <c r="Q291" s="15" t="s">
        <v>4589</v>
      </c>
      <c r="R291" s="30"/>
      <c r="S291" s="30"/>
      <c r="T291" s="15" t="s">
        <v>4590</v>
      </c>
      <c r="U291" s="30"/>
      <c r="V291" s="30"/>
      <c r="W291" s="15" t="s">
        <v>790</v>
      </c>
      <c r="X291" s="30"/>
      <c r="Y291" s="30"/>
      <c r="Z291" s="15" t="s">
        <v>4591</v>
      </c>
      <c r="AA291" s="30"/>
      <c r="AB291" s="30"/>
      <c r="AC291" s="15" t="s">
        <v>4592</v>
      </c>
      <c r="AD291" s="30"/>
      <c r="AE291" s="30"/>
      <c r="AF291" s="15" t="s">
        <v>4593</v>
      </c>
      <c r="AG291" s="30"/>
      <c r="AH291" s="30"/>
      <c r="AI291" s="15" t="s">
        <v>4594</v>
      </c>
      <c r="AJ291" s="30"/>
      <c r="AK291" s="30"/>
      <c r="AL291" s="15" t="s">
        <v>4595</v>
      </c>
      <c r="AM291" s="30"/>
      <c r="AN291" s="30"/>
      <c r="AO291" s="15" t="s">
        <v>1619</v>
      </c>
      <c r="AP291" s="30"/>
      <c r="AQ291" s="30"/>
      <c r="AR291" s="15" t="s">
        <v>715</v>
      </c>
      <c r="AS291" s="30"/>
      <c r="AT291" s="30"/>
      <c r="AU291" s="15" t="s">
        <v>716</v>
      </c>
      <c r="AV291" s="30"/>
      <c r="AW291" s="30"/>
    </row>
    <row r="292" spans="1:49" s="33" customFormat="1" ht="89.25" x14ac:dyDescent="0.25">
      <c r="A292" s="15">
        <v>293</v>
      </c>
      <c r="B292" s="15">
        <v>464</v>
      </c>
      <c r="C292" s="32">
        <v>45252.459374999999</v>
      </c>
      <c r="D292" s="15" t="s">
        <v>646</v>
      </c>
      <c r="E292" s="15" t="s">
        <v>4596</v>
      </c>
      <c r="F292" s="15" t="str">
        <f t="shared" si="4"/>
        <v>Alex Canziani Silveira</v>
      </c>
      <c r="G292" s="15" t="s">
        <v>576</v>
      </c>
      <c r="H292" s="15" t="s">
        <v>195</v>
      </c>
      <c r="I292" s="15" t="s">
        <v>1016</v>
      </c>
      <c r="J292" s="15" t="s">
        <v>766</v>
      </c>
      <c r="K292" s="15" t="s">
        <v>4597</v>
      </c>
      <c r="L292" s="15" t="s">
        <v>4598</v>
      </c>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15" t="s">
        <v>4599</v>
      </c>
    </row>
    <row r="293" spans="1:49" s="33" customFormat="1" ht="293.25" x14ac:dyDescent="0.25">
      <c r="A293" s="15">
        <v>298</v>
      </c>
      <c r="B293" s="15">
        <v>469</v>
      </c>
      <c r="C293" s="32">
        <v>45252.462893518517</v>
      </c>
      <c r="D293" s="15" t="s">
        <v>646</v>
      </c>
      <c r="E293" s="15" t="s">
        <v>4600</v>
      </c>
      <c r="F293" s="15" t="str">
        <f t="shared" si="4"/>
        <v>Carolyne Doneda Silva Santos</v>
      </c>
      <c r="G293" s="15" t="s">
        <v>577</v>
      </c>
      <c r="H293" s="15" t="s">
        <v>187</v>
      </c>
      <c r="I293" s="15" t="s">
        <v>719</v>
      </c>
      <c r="J293" s="15" t="s">
        <v>4601</v>
      </c>
      <c r="K293" s="15" t="s">
        <v>4602</v>
      </c>
      <c r="L293" s="15" t="s">
        <v>4603</v>
      </c>
      <c r="M293" s="15" t="s">
        <v>4604</v>
      </c>
      <c r="N293" s="15" t="s">
        <v>4605</v>
      </c>
      <c r="O293" s="30"/>
      <c r="P293" s="15" t="s">
        <v>4606</v>
      </c>
      <c r="Q293" s="15" t="s">
        <v>4607</v>
      </c>
      <c r="R293" s="30"/>
      <c r="S293" s="30"/>
      <c r="T293" s="15" t="s">
        <v>4608</v>
      </c>
      <c r="U293" s="30"/>
      <c r="V293" s="30"/>
      <c r="W293" s="15" t="s">
        <v>846</v>
      </c>
      <c r="X293" s="30"/>
      <c r="Y293" s="30"/>
      <c r="Z293" s="30"/>
      <c r="AA293" s="30"/>
      <c r="AB293" s="30"/>
      <c r="AC293" s="30"/>
      <c r="AD293" s="30"/>
      <c r="AE293" s="30"/>
      <c r="AF293" s="30"/>
      <c r="AG293" s="30"/>
      <c r="AH293" s="30"/>
      <c r="AI293" s="15" t="s">
        <v>4609</v>
      </c>
      <c r="AJ293" s="30"/>
      <c r="AK293" s="30"/>
      <c r="AL293" s="15" t="s">
        <v>4610</v>
      </c>
      <c r="AM293" s="30"/>
      <c r="AN293" s="30"/>
      <c r="AO293" s="30"/>
      <c r="AP293" s="30"/>
      <c r="AQ293" s="30"/>
      <c r="AR293" s="30"/>
      <c r="AS293" s="30"/>
      <c r="AT293" s="30"/>
      <c r="AU293" s="15" t="s">
        <v>716</v>
      </c>
      <c r="AV293" s="30"/>
      <c r="AW293" s="30"/>
    </row>
    <row r="294" spans="1:49" s="33" customFormat="1" ht="204" x14ac:dyDescent="0.25">
      <c r="A294" s="15">
        <v>294</v>
      </c>
      <c r="B294" s="15">
        <v>465</v>
      </c>
      <c r="C294" s="32">
        <v>45252.460324074076</v>
      </c>
      <c r="D294" s="15" t="s">
        <v>646</v>
      </c>
      <c r="E294" s="15" t="s">
        <v>4611</v>
      </c>
      <c r="F294" s="15" t="str">
        <f t="shared" si="4"/>
        <v>Thiago Orcelli</v>
      </c>
      <c r="G294" s="15" t="s">
        <v>578</v>
      </c>
      <c r="H294" s="15" t="s">
        <v>220</v>
      </c>
      <c r="I294" s="15" t="s">
        <v>648</v>
      </c>
      <c r="J294" s="15" t="s">
        <v>4612</v>
      </c>
      <c r="K294" s="15" t="s">
        <v>4613</v>
      </c>
      <c r="L294" s="15" t="s">
        <v>4614</v>
      </c>
      <c r="M294" s="15" t="s">
        <v>4615</v>
      </c>
      <c r="N294" s="15" t="s">
        <v>1021</v>
      </c>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row>
    <row r="295" spans="1:49" s="33" customFormat="1" ht="280.5" x14ac:dyDescent="0.25">
      <c r="A295" s="15">
        <v>304</v>
      </c>
      <c r="B295" s="15">
        <v>475</v>
      </c>
      <c r="C295" s="32">
        <v>45252.473425925928</v>
      </c>
      <c r="D295" s="15" t="s">
        <v>646</v>
      </c>
      <c r="E295" s="15" t="s">
        <v>4616</v>
      </c>
      <c r="F295" s="15" t="str">
        <f t="shared" si="4"/>
        <v>Caroline Coradassi</v>
      </c>
      <c r="G295" s="15" t="s">
        <v>579</v>
      </c>
      <c r="H295" s="15" t="s">
        <v>182</v>
      </c>
      <c r="I295" s="15" t="s">
        <v>1106</v>
      </c>
      <c r="J295" s="15" t="s">
        <v>4617</v>
      </c>
      <c r="K295" s="15" t="s">
        <v>4618</v>
      </c>
      <c r="L295" s="15" t="s">
        <v>4619</v>
      </c>
      <c r="M295" s="15" t="s">
        <v>4620</v>
      </c>
      <c r="N295" s="15" t="s">
        <v>4621</v>
      </c>
      <c r="O295" s="30"/>
      <c r="P295" s="30"/>
      <c r="Q295" s="15" t="s">
        <v>4622</v>
      </c>
      <c r="R295" s="30"/>
      <c r="S295" s="30"/>
      <c r="T295" s="15" t="s">
        <v>4623</v>
      </c>
      <c r="U295" s="30"/>
      <c r="V295" s="30"/>
      <c r="W295" s="15" t="s">
        <v>1024</v>
      </c>
      <c r="X295" s="30"/>
      <c r="Y295" s="30"/>
      <c r="Z295" s="15" t="s">
        <v>4624</v>
      </c>
      <c r="AA295" s="30"/>
      <c r="AB295" s="30"/>
      <c r="AC295" s="15" t="s">
        <v>4625</v>
      </c>
      <c r="AD295" s="30"/>
      <c r="AE295" s="30"/>
      <c r="AF295" s="15" t="s">
        <v>1662</v>
      </c>
      <c r="AG295" s="30"/>
      <c r="AH295" s="30"/>
      <c r="AI295" s="15" t="s">
        <v>4626</v>
      </c>
      <c r="AJ295" s="30"/>
      <c r="AK295" s="30"/>
      <c r="AL295" s="15" t="s">
        <v>4627</v>
      </c>
      <c r="AM295" s="30"/>
      <c r="AN295" s="30"/>
      <c r="AO295" s="15" t="s">
        <v>3156</v>
      </c>
      <c r="AP295" s="30"/>
      <c r="AQ295" s="30"/>
      <c r="AR295" s="15" t="s">
        <v>715</v>
      </c>
      <c r="AS295" s="30"/>
      <c r="AT295" s="30"/>
      <c r="AU295" s="15" t="s">
        <v>716</v>
      </c>
      <c r="AV295" s="30"/>
      <c r="AW295" s="30"/>
    </row>
    <row r="296" spans="1:49" s="33" customFormat="1" ht="280.5" x14ac:dyDescent="0.25">
      <c r="A296" s="15">
        <v>299</v>
      </c>
      <c r="B296" s="15">
        <v>470</v>
      </c>
      <c r="C296" s="32">
        <v>45252.463275462964</v>
      </c>
      <c r="D296" s="15" t="s">
        <v>646</v>
      </c>
      <c r="E296" s="15" t="s">
        <v>4628</v>
      </c>
      <c r="F296" s="15" t="str">
        <f t="shared" si="4"/>
        <v>Zaki Akel Sobrinho</v>
      </c>
      <c r="G296" s="15" t="s">
        <v>580</v>
      </c>
      <c r="H296" s="15" t="s">
        <v>182</v>
      </c>
      <c r="I296" s="15" t="s">
        <v>690</v>
      </c>
      <c r="J296" s="15" t="s">
        <v>1760</v>
      </c>
      <c r="K296" s="15" t="s">
        <v>4629</v>
      </c>
      <c r="L296" s="15" t="s">
        <v>4630</v>
      </c>
      <c r="M296" s="30"/>
      <c r="N296" s="30"/>
      <c r="O296" s="30"/>
      <c r="P296" s="30"/>
      <c r="Q296" s="30"/>
      <c r="R296" s="30"/>
      <c r="S296" s="30"/>
      <c r="T296" s="30"/>
      <c r="U296" s="30"/>
      <c r="V296" s="30"/>
      <c r="W296" s="30"/>
      <c r="X296" s="30"/>
      <c r="Y296" s="30"/>
      <c r="Z296" s="30"/>
      <c r="AA296" s="30"/>
      <c r="AB296" s="30"/>
      <c r="AC296" s="15" t="s">
        <v>4631</v>
      </c>
      <c r="AD296" s="30"/>
      <c r="AE296" s="15" t="s">
        <v>4632</v>
      </c>
      <c r="AF296" s="15" t="s">
        <v>4633</v>
      </c>
      <c r="AG296" s="30"/>
      <c r="AH296" s="30"/>
      <c r="AI296" s="30"/>
      <c r="AJ296" s="30"/>
      <c r="AK296" s="30"/>
      <c r="AL296" s="30"/>
      <c r="AM296" s="30"/>
      <c r="AN296" s="30"/>
      <c r="AO296" s="30"/>
      <c r="AP296" s="30"/>
      <c r="AQ296" s="30"/>
      <c r="AR296" s="30"/>
      <c r="AS296" s="30"/>
      <c r="AT296" s="30"/>
      <c r="AU296" s="30"/>
      <c r="AV296" s="30"/>
      <c r="AW296" s="30"/>
    </row>
    <row r="297" spans="1:49" s="33" customFormat="1" ht="306" x14ac:dyDescent="0.25">
      <c r="A297" s="15">
        <v>300</v>
      </c>
      <c r="B297" s="15">
        <v>471</v>
      </c>
      <c r="C297" s="32">
        <v>45252.463564814818</v>
      </c>
      <c r="D297" s="15" t="s">
        <v>646</v>
      </c>
      <c r="E297" s="15" t="s">
        <v>4634</v>
      </c>
      <c r="F297" s="15" t="str">
        <f t="shared" si="4"/>
        <v>Alysson Guilherme De Lima Guimarães</v>
      </c>
      <c r="G297" s="15" t="s">
        <v>412</v>
      </c>
      <c r="H297" s="15" t="s">
        <v>205</v>
      </c>
      <c r="I297" s="15" t="s">
        <v>648</v>
      </c>
      <c r="J297" s="15" t="s">
        <v>4635</v>
      </c>
      <c r="K297" s="15" t="s">
        <v>4636</v>
      </c>
      <c r="L297" s="15" t="s">
        <v>4637</v>
      </c>
      <c r="M297" s="30"/>
      <c r="N297" s="15" t="s">
        <v>1021</v>
      </c>
      <c r="O297" s="30"/>
      <c r="P297" s="30"/>
      <c r="Q297" s="15" t="s">
        <v>4638</v>
      </c>
      <c r="R297" s="30"/>
      <c r="S297" s="30"/>
      <c r="T297" s="15" t="s">
        <v>4639</v>
      </c>
      <c r="U297" s="30"/>
      <c r="V297" s="30"/>
      <c r="W297" s="15" t="s">
        <v>1402</v>
      </c>
      <c r="X297" s="30"/>
      <c r="Y297" s="30"/>
      <c r="Z297" s="15" t="s">
        <v>4640</v>
      </c>
      <c r="AA297" s="30"/>
      <c r="AB297" s="30"/>
      <c r="AC297" s="15" t="s">
        <v>4641</v>
      </c>
      <c r="AD297" s="30"/>
      <c r="AE297" s="30"/>
      <c r="AF297" s="15" t="s">
        <v>4642</v>
      </c>
      <c r="AG297" s="30"/>
      <c r="AH297" s="30"/>
      <c r="AI297" s="15" t="s">
        <v>4643</v>
      </c>
      <c r="AJ297" s="30"/>
      <c r="AK297" s="30"/>
      <c r="AL297" s="15" t="s">
        <v>4644</v>
      </c>
      <c r="AM297" s="30"/>
      <c r="AN297" s="30"/>
      <c r="AO297" s="15" t="s">
        <v>1198</v>
      </c>
      <c r="AP297" s="30"/>
      <c r="AQ297" s="30"/>
      <c r="AR297" s="15" t="s">
        <v>715</v>
      </c>
      <c r="AS297" s="30"/>
      <c r="AT297" s="30"/>
      <c r="AU297" s="15" t="s">
        <v>716</v>
      </c>
      <c r="AV297" s="30"/>
      <c r="AW297" s="30"/>
    </row>
    <row r="298" spans="1:49" s="33" customFormat="1" ht="293.25" x14ac:dyDescent="0.25">
      <c r="A298" s="15">
        <v>306</v>
      </c>
      <c r="B298" s="15">
        <v>477</v>
      </c>
      <c r="C298" s="32">
        <v>45252.508252314816</v>
      </c>
      <c r="D298" s="15" t="s">
        <v>646</v>
      </c>
      <c r="E298" s="15" t="s">
        <v>4645</v>
      </c>
      <c r="F298" s="15" t="str">
        <f t="shared" si="4"/>
        <v>Pedro Ribeiro Barbosa</v>
      </c>
      <c r="G298" s="15" t="s">
        <v>581</v>
      </c>
      <c r="H298" s="15" t="s">
        <v>182</v>
      </c>
      <c r="I298" s="15" t="s">
        <v>719</v>
      </c>
      <c r="J298" s="15" t="s">
        <v>4646</v>
      </c>
      <c r="K298" s="15" t="s">
        <v>4647</v>
      </c>
      <c r="L298" s="15" t="s">
        <v>4648</v>
      </c>
      <c r="M298" s="15" t="s">
        <v>4649</v>
      </c>
      <c r="N298" s="15" t="s">
        <v>4650</v>
      </c>
      <c r="O298" s="15" t="s">
        <v>4651</v>
      </c>
      <c r="P298" s="15" t="s">
        <v>4652</v>
      </c>
      <c r="Q298" s="15" t="s">
        <v>4653</v>
      </c>
      <c r="R298" s="30"/>
      <c r="S298" s="30"/>
      <c r="T298" s="15" t="s">
        <v>4654</v>
      </c>
      <c r="U298" s="30"/>
      <c r="V298" s="15" t="s">
        <v>4655</v>
      </c>
      <c r="W298" s="15" t="s">
        <v>3299</v>
      </c>
      <c r="X298" s="30"/>
      <c r="Y298" s="30"/>
      <c r="Z298" s="30"/>
      <c r="AA298" s="30"/>
      <c r="AB298" s="15" t="s">
        <v>4656</v>
      </c>
      <c r="AC298" s="15" t="s">
        <v>4657</v>
      </c>
      <c r="AD298" s="15" t="s">
        <v>4658</v>
      </c>
      <c r="AE298" s="15" t="s">
        <v>4659</v>
      </c>
      <c r="AF298" s="15" t="s">
        <v>4660</v>
      </c>
      <c r="AG298" s="15" t="s">
        <v>4661</v>
      </c>
      <c r="AH298" s="30"/>
      <c r="AI298" s="30"/>
      <c r="AJ298" s="30"/>
      <c r="AK298" s="15" t="s">
        <v>4662</v>
      </c>
      <c r="AL298" s="15" t="s">
        <v>4663</v>
      </c>
      <c r="AM298" s="15" t="s">
        <v>4664</v>
      </c>
      <c r="AN298" s="30"/>
      <c r="AO298" s="15" t="s">
        <v>4505</v>
      </c>
      <c r="AP298" s="30"/>
      <c r="AQ298" s="30"/>
      <c r="AR298" s="15" t="s">
        <v>1136</v>
      </c>
      <c r="AS298" s="30"/>
      <c r="AT298" s="30"/>
      <c r="AU298" s="15" t="s">
        <v>1104</v>
      </c>
      <c r="AV298" s="30"/>
      <c r="AW298" s="15" t="s">
        <v>4665</v>
      </c>
    </row>
    <row r="299" spans="1:49" s="33" customFormat="1" ht="102" x14ac:dyDescent="0.25">
      <c r="A299" s="15">
        <v>301</v>
      </c>
      <c r="B299" s="15">
        <v>472</v>
      </c>
      <c r="C299" s="32">
        <v>45252.465555555558</v>
      </c>
      <c r="D299" s="15" t="s">
        <v>646</v>
      </c>
      <c r="E299" s="15" t="s">
        <v>4666</v>
      </c>
      <c r="F299" s="15" t="str">
        <f t="shared" si="4"/>
        <v>Carlos Augusto França Vargas</v>
      </c>
      <c r="G299" s="15" t="s">
        <v>579</v>
      </c>
      <c r="H299" s="15" t="s">
        <v>182</v>
      </c>
      <c r="I299" s="15" t="s">
        <v>648</v>
      </c>
      <c r="J299" s="15" t="s">
        <v>1301</v>
      </c>
      <c r="K299" s="15" t="s">
        <v>4667</v>
      </c>
      <c r="L299" s="15" t="s">
        <v>4668</v>
      </c>
      <c r="M299" s="15" t="s">
        <v>4669</v>
      </c>
      <c r="N299" s="15" t="s">
        <v>56</v>
      </c>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row>
    <row r="300" spans="1:49" s="33" customFormat="1" ht="331.5" x14ac:dyDescent="0.25">
      <c r="A300" s="15">
        <v>302</v>
      </c>
      <c r="B300" s="15">
        <v>473</v>
      </c>
      <c r="C300" s="32">
        <v>45252.471909722219</v>
      </c>
      <c r="D300" s="15" t="s">
        <v>646</v>
      </c>
      <c r="E300" s="15" t="s">
        <v>4670</v>
      </c>
      <c r="F300" s="15" t="str">
        <f t="shared" si="4"/>
        <v>Daniel Couto De Brito</v>
      </c>
      <c r="G300" s="15" t="s">
        <v>582</v>
      </c>
      <c r="H300" s="15" t="s">
        <v>221</v>
      </c>
      <c r="I300" s="15" t="s">
        <v>285</v>
      </c>
      <c r="J300" s="15" t="s">
        <v>4671</v>
      </c>
      <c r="K300" s="15" t="s">
        <v>4672</v>
      </c>
      <c r="L300" s="15" t="s">
        <v>4673</v>
      </c>
      <c r="M300" s="30"/>
      <c r="N300" s="30"/>
      <c r="O300" s="30"/>
      <c r="P300" s="15" t="s">
        <v>4674</v>
      </c>
      <c r="Q300" s="15" t="s">
        <v>4675</v>
      </c>
      <c r="R300" s="30"/>
      <c r="S300" s="15" t="s">
        <v>4676</v>
      </c>
      <c r="T300" s="15" t="s">
        <v>4677</v>
      </c>
      <c r="U300" s="30"/>
      <c r="V300" s="30"/>
      <c r="W300" s="30"/>
      <c r="X300" s="30"/>
      <c r="Y300" s="30"/>
      <c r="Z300" s="30"/>
      <c r="AA300" s="30"/>
      <c r="AB300" s="30"/>
      <c r="AC300" s="30"/>
      <c r="AD300" s="30"/>
      <c r="AE300" s="30"/>
      <c r="AF300" s="30"/>
      <c r="AG300" s="30"/>
      <c r="AH300" s="30"/>
      <c r="AI300" s="15" t="s">
        <v>4678</v>
      </c>
      <c r="AJ300" s="30"/>
      <c r="AK300" s="30"/>
      <c r="AL300" s="30"/>
      <c r="AM300" s="30"/>
      <c r="AN300" s="30"/>
      <c r="AO300" s="30"/>
      <c r="AP300" s="30"/>
      <c r="AQ300" s="30"/>
      <c r="AR300" s="30"/>
      <c r="AS300" s="30"/>
      <c r="AT300" s="30"/>
      <c r="AU300" s="30"/>
      <c r="AV300" s="30"/>
      <c r="AW300" s="15" t="s">
        <v>4679</v>
      </c>
    </row>
    <row r="301" spans="1:49" s="33" customFormat="1" ht="306" x14ac:dyDescent="0.25">
      <c r="A301" s="15">
        <v>305</v>
      </c>
      <c r="B301" s="15">
        <v>476</v>
      </c>
      <c r="C301" s="32">
        <v>45252.480532407404</v>
      </c>
      <c r="D301" s="15" t="s">
        <v>646</v>
      </c>
      <c r="E301" s="15" t="s">
        <v>4680</v>
      </c>
      <c r="F301" s="15" t="str">
        <f t="shared" si="4"/>
        <v>Schaiana Tamara Grade</v>
      </c>
      <c r="G301" s="15" t="s">
        <v>405</v>
      </c>
      <c r="H301" s="15" t="s">
        <v>193</v>
      </c>
      <c r="I301" s="15" t="s">
        <v>719</v>
      </c>
      <c r="J301" s="15" t="s">
        <v>4681</v>
      </c>
      <c r="K301" s="15" t="s">
        <v>4682</v>
      </c>
      <c r="L301" s="15" t="s">
        <v>4683</v>
      </c>
      <c r="M301" s="15" t="s">
        <v>4684</v>
      </c>
      <c r="N301" s="15" t="s">
        <v>4685</v>
      </c>
      <c r="O301" s="30"/>
      <c r="P301" s="15" t="s">
        <v>4684</v>
      </c>
      <c r="Q301" s="15" t="s">
        <v>4686</v>
      </c>
      <c r="R301" s="30"/>
      <c r="S301" s="15" t="s">
        <v>4684</v>
      </c>
      <c r="T301" s="15" t="s">
        <v>4687</v>
      </c>
      <c r="U301" s="30"/>
      <c r="V301" s="15" t="s">
        <v>4684</v>
      </c>
      <c r="W301" s="15" t="s">
        <v>2271</v>
      </c>
      <c r="X301" s="30"/>
      <c r="Y301" s="15" t="s">
        <v>4684</v>
      </c>
      <c r="Z301" s="15" t="s">
        <v>4688</v>
      </c>
      <c r="AA301" s="30"/>
      <c r="AB301" s="15" t="s">
        <v>4684</v>
      </c>
      <c r="AC301" s="15" t="s">
        <v>4689</v>
      </c>
      <c r="AD301" s="30"/>
      <c r="AE301" s="15" t="s">
        <v>4684</v>
      </c>
      <c r="AF301" s="15" t="s">
        <v>4690</v>
      </c>
      <c r="AG301" s="30"/>
      <c r="AH301" s="15" t="s">
        <v>4684</v>
      </c>
      <c r="AI301" s="15" t="s">
        <v>4691</v>
      </c>
      <c r="AJ301" s="30"/>
      <c r="AK301" s="15" t="s">
        <v>4684</v>
      </c>
      <c r="AL301" s="15" t="s">
        <v>953</v>
      </c>
      <c r="AM301" s="30"/>
      <c r="AN301" s="15" t="s">
        <v>4684</v>
      </c>
      <c r="AO301" s="15" t="s">
        <v>1574</v>
      </c>
      <c r="AP301" s="30"/>
      <c r="AQ301" s="15" t="s">
        <v>4684</v>
      </c>
      <c r="AR301" s="15" t="s">
        <v>2122</v>
      </c>
      <c r="AS301" s="30"/>
      <c r="AT301" s="15" t="s">
        <v>4684</v>
      </c>
      <c r="AU301" s="15" t="s">
        <v>1009</v>
      </c>
      <c r="AV301" s="30"/>
      <c r="AW301" s="15" t="s">
        <v>4692</v>
      </c>
    </row>
    <row r="302" spans="1:49" s="33" customFormat="1" ht="255" x14ac:dyDescent="0.25">
      <c r="A302" s="15">
        <v>307</v>
      </c>
      <c r="B302" s="15">
        <v>478</v>
      </c>
      <c r="C302" s="32">
        <v>45252.56858796296</v>
      </c>
      <c r="D302" s="15" t="s">
        <v>646</v>
      </c>
      <c r="E302" s="15" t="s">
        <v>4693</v>
      </c>
      <c r="F302" s="15" t="str">
        <f t="shared" si="4"/>
        <v>Elisabeth Aparecida Alves</v>
      </c>
      <c r="G302" s="15" t="s">
        <v>583</v>
      </c>
      <c r="H302" s="15" t="s">
        <v>195</v>
      </c>
      <c r="I302" s="15" t="s">
        <v>719</v>
      </c>
      <c r="J302" s="15" t="s">
        <v>996</v>
      </c>
      <c r="K302" s="15" t="s">
        <v>4694</v>
      </c>
      <c r="L302" s="15" t="s">
        <v>4695</v>
      </c>
      <c r="M302" s="15" t="s">
        <v>4696</v>
      </c>
      <c r="N302" s="15" t="s">
        <v>4697</v>
      </c>
      <c r="O302" s="30"/>
      <c r="P302" s="15" t="s">
        <v>4698</v>
      </c>
      <c r="Q302" s="15" t="s">
        <v>4699</v>
      </c>
      <c r="R302" s="30"/>
      <c r="S302" s="30"/>
      <c r="T302" s="15" t="s">
        <v>4700</v>
      </c>
      <c r="U302" s="30"/>
      <c r="V302" s="30"/>
      <c r="W302" s="15" t="s">
        <v>971</v>
      </c>
      <c r="X302" s="30"/>
      <c r="Y302" s="30"/>
      <c r="Z302" s="15" t="s">
        <v>4701</v>
      </c>
      <c r="AA302" s="30"/>
      <c r="AB302" s="30"/>
      <c r="AC302" s="15" t="s">
        <v>4702</v>
      </c>
      <c r="AD302" s="30"/>
      <c r="AE302" s="30"/>
      <c r="AF302" s="15" t="s">
        <v>4703</v>
      </c>
      <c r="AG302" s="30"/>
      <c r="AH302" s="30"/>
      <c r="AI302" s="15" t="s">
        <v>4704</v>
      </c>
      <c r="AJ302" s="30"/>
      <c r="AK302" s="30"/>
      <c r="AL302" s="15" t="s">
        <v>4705</v>
      </c>
      <c r="AM302" s="30"/>
      <c r="AN302" s="30"/>
      <c r="AO302" s="15" t="s">
        <v>4706</v>
      </c>
      <c r="AP302" s="30"/>
      <c r="AQ302" s="30"/>
      <c r="AR302" s="15" t="s">
        <v>4707</v>
      </c>
      <c r="AS302" s="30"/>
      <c r="AT302" s="30"/>
      <c r="AU302" s="15" t="s">
        <v>716</v>
      </c>
      <c r="AV302" s="30"/>
      <c r="AW302" s="30"/>
    </row>
    <row r="303" spans="1:49" s="33" customFormat="1" ht="255" x14ac:dyDescent="0.25">
      <c r="A303" s="15">
        <v>308</v>
      </c>
      <c r="B303" s="15">
        <v>479</v>
      </c>
      <c r="C303" s="32">
        <v>45252.57916666667</v>
      </c>
      <c r="D303" s="15" t="s">
        <v>646</v>
      </c>
      <c r="E303" s="15" t="s">
        <v>4708</v>
      </c>
      <c r="F303" s="15" t="str">
        <f t="shared" si="4"/>
        <v>José Odenir Viatroski Sant Ana</v>
      </c>
      <c r="G303" s="15" t="s">
        <v>584</v>
      </c>
      <c r="H303" s="15" t="s">
        <v>182</v>
      </c>
      <c r="I303" s="15" t="s">
        <v>4709</v>
      </c>
      <c r="J303" s="15" t="s">
        <v>4710</v>
      </c>
      <c r="K303" s="15" t="s">
        <v>4711</v>
      </c>
      <c r="L303" s="15" t="s">
        <v>4712</v>
      </c>
      <c r="M303" s="15" t="s">
        <v>4713</v>
      </c>
      <c r="N303" s="15" t="s">
        <v>4714</v>
      </c>
      <c r="O303" s="15" t="s">
        <v>4715</v>
      </c>
      <c r="P303" s="15" t="s">
        <v>4716</v>
      </c>
      <c r="Q303" s="15" t="s">
        <v>4717</v>
      </c>
      <c r="R303" s="15" t="s">
        <v>4718</v>
      </c>
      <c r="S303" s="15" t="s">
        <v>4719</v>
      </c>
      <c r="T303" s="15" t="s">
        <v>2642</v>
      </c>
      <c r="U303" s="15" t="s">
        <v>4720</v>
      </c>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row>
    <row r="304" spans="1:49" s="33" customFormat="1" ht="409.5" x14ac:dyDescent="0.25">
      <c r="A304" s="15">
        <v>309</v>
      </c>
      <c r="B304" s="15">
        <v>480</v>
      </c>
      <c r="C304" s="32">
        <v>45252.583969907406</v>
      </c>
      <c r="D304" s="15" t="s">
        <v>646</v>
      </c>
      <c r="E304" s="15" t="s">
        <v>4721</v>
      </c>
      <c r="F304" s="15" t="str">
        <f t="shared" si="4"/>
        <v>Veruza Cristina Mendonça</v>
      </c>
      <c r="G304" s="15" t="s">
        <v>585</v>
      </c>
      <c r="H304" s="15" t="s">
        <v>182</v>
      </c>
      <c r="I304" s="15" t="s">
        <v>719</v>
      </c>
      <c r="J304" s="15" t="s">
        <v>1995</v>
      </c>
      <c r="K304" s="15" t="s">
        <v>4722</v>
      </c>
      <c r="L304" s="15" t="s">
        <v>4723</v>
      </c>
      <c r="M304" s="15" t="s">
        <v>4724</v>
      </c>
      <c r="N304" s="15" t="s">
        <v>4725</v>
      </c>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row>
    <row r="305" spans="1:49" s="33" customFormat="1" ht="229.5" x14ac:dyDescent="0.25">
      <c r="A305" s="15">
        <v>312</v>
      </c>
      <c r="B305" s="15">
        <v>483</v>
      </c>
      <c r="C305" s="32">
        <v>45252.687025462961</v>
      </c>
      <c r="D305" s="15" t="s">
        <v>646</v>
      </c>
      <c r="E305" s="15" t="s">
        <v>4726</v>
      </c>
      <c r="F305" s="15" t="str">
        <f t="shared" si="4"/>
        <v>João Luiz Pratti Daniel</v>
      </c>
      <c r="G305" s="15" t="s">
        <v>324</v>
      </c>
      <c r="H305" s="15" t="s">
        <v>194</v>
      </c>
      <c r="I305" s="30"/>
      <c r="J305" s="15" t="s">
        <v>1301</v>
      </c>
      <c r="K305" s="15" t="s">
        <v>4727</v>
      </c>
      <c r="L305" s="15" t="s">
        <v>4728</v>
      </c>
      <c r="M305" s="15" t="s">
        <v>4729</v>
      </c>
      <c r="N305" s="15" t="s">
        <v>4730</v>
      </c>
      <c r="O305" s="30"/>
      <c r="P305" s="30"/>
      <c r="Q305" s="15" t="s">
        <v>4731</v>
      </c>
      <c r="R305" s="30"/>
      <c r="S305" s="30"/>
      <c r="T305" s="15" t="s">
        <v>4732</v>
      </c>
      <c r="U305" s="30"/>
      <c r="V305" s="30"/>
      <c r="W305" s="15" t="s">
        <v>1277</v>
      </c>
      <c r="X305" s="30"/>
      <c r="Y305" s="30"/>
      <c r="Z305" s="15" t="s">
        <v>4733</v>
      </c>
      <c r="AA305" s="30"/>
      <c r="AB305" s="30"/>
      <c r="AC305" s="15" t="s">
        <v>4734</v>
      </c>
      <c r="AD305" s="30"/>
      <c r="AE305" s="30"/>
      <c r="AF305" s="15" t="s">
        <v>2617</v>
      </c>
      <c r="AG305" s="30"/>
      <c r="AH305" s="30"/>
      <c r="AI305" s="15" t="s">
        <v>4735</v>
      </c>
      <c r="AJ305" s="30"/>
      <c r="AK305" s="30"/>
      <c r="AL305" s="30"/>
      <c r="AM305" s="30"/>
      <c r="AN305" s="30"/>
      <c r="AO305" s="30"/>
      <c r="AP305" s="30"/>
      <c r="AQ305" s="30"/>
      <c r="AR305" s="30"/>
      <c r="AS305" s="30"/>
      <c r="AT305" s="30"/>
      <c r="AU305" s="30"/>
      <c r="AV305" s="30"/>
      <c r="AW305" s="30"/>
    </row>
    <row r="306" spans="1:49" s="33" customFormat="1" ht="409.5" x14ac:dyDescent="0.25">
      <c r="A306" s="15">
        <v>310</v>
      </c>
      <c r="B306" s="15">
        <v>481</v>
      </c>
      <c r="C306" s="32">
        <v>45252.664375</v>
      </c>
      <c r="D306" s="15" t="s">
        <v>646</v>
      </c>
      <c r="E306" s="15" t="s">
        <v>4736</v>
      </c>
      <c r="F306" s="15" t="str">
        <f t="shared" si="4"/>
        <v>Eduardo Lopes Marques</v>
      </c>
      <c r="G306" s="15" t="s">
        <v>586</v>
      </c>
      <c r="H306" s="15" t="s">
        <v>201</v>
      </c>
      <c r="I306" s="15" t="s">
        <v>4737</v>
      </c>
      <c r="J306" s="15" t="s">
        <v>4738</v>
      </c>
      <c r="K306" s="15" t="s">
        <v>4739</v>
      </c>
      <c r="L306" s="15" t="s">
        <v>4740</v>
      </c>
      <c r="M306" s="15" t="s">
        <v>4741</v>
      </c>
      <c r="N306" s="15" t="s">
        <v>4742</v>
      </c>
      <c r="O306" s="30"/>
      <c r="P306" s="15" t="s">
        <v>4743</v>
      </c>
      <c r="Q306" s="15" t="s">
        <v>4744</v>
      </c>
      <c r="R306" s="30"/>
      <c r="S306" s="30"/>
      <c r="T306" s="15" t="s">
        <v>4745</v>
      </c>
      <c r="U306" s="30"/>
      <c r="V306" s="30"/>
      <c r="W306" s="15" t="s">
        <v>1824</v>
      </c>
      <c r="X306" s="30"/>
      <c r="Y306" s="30"/>
      <c r="Z306" s="15" t="s">
        <v>4746</v>
      </c>
      <c r="AA306" s="30"/>
      <c r="AB306" s="30"/>
      <c r="AC306" s="15" t="s">
        <v>977</v>
      </c>
      <c r="AD306" s="30"/>
      <c r="AE306" s="30"/>
      <c r="AF306" s="15" t="s">
        <v>4747</v>
      </c>
      <c r="AG306" s="30"/>
      <c r="AH306" s="30"/>
      <c r="AI306" s="15" t="s">
        <v>4748</v>
      </c>
      <c r="AJ306" s="30"/>
      <c r="AK306" s="30"/>
      <c r="AL306" s="15" t="s">
        <v>4749</v>
      </c>
      <c r="AM306" s="30"/>
      <c r="AN306" s="30"/>
      <c r="AO306" s="15" t="s">
        <v>2030</v>
      </c>
      <c r="AP306" s="30"/>
      <c r="AQ306" s="30"/>
      <c r="AR306" s="15" t="s">
        <v>1556</v>
      </c>
      <c r="AS306" s="30"/>
      <c r="AT306" s="30"/>
      <c r="AU306" s="15" t="s">
        <v>716</v>
      </c>
      <c r="AV306" s="30"/>
      <c r="AW306" s="30"/>
    </row>
    <row r="307" spans="1:49" s="33" customFormat="1" ht="280.5" x14ac:dyDescent="0.25">
      <c r="A307" s="15">
        <v>311</v>
      </c>
      <c r="B307" s="15">
        <v>482</v>
      </c>
      <c r="C307" s="32">
        <v>45252.681539351855</v>
      </c>
      <c r="D307" s="15" t="s">
        <v>646</v>
      </c>
      <c r="E307" s="15" t="s">
        <v>4750</v>
      </c>
      <c r="F307" s="15" t="str">
        <f t="shared" si="4"/>
        <v>Camila Carolina Da Silva Andrade</v>
      </c>
      <c r="G307" s="15" t="s">
        <v>587</v>
      </c>
      <c r="H307" s="15" t="s">
        <v>182</v>
      </c>
      <c r="I307" s="15" t="s">
        <v>648</v>
      </c>
      <c r="J307" s="15" t="s">
        <v>1920</v>
      </c>
      <c r="K307" s="15" t="s">
        <v>4751</v>
      </c>
      <c r="L307" s="15" t="s">
        <v>4752</v>
      </c>
      <c r="M307" s="15" t="s">
        <v>4753</v>
      </c>
      <c r="N307" s="15" t="s">
        <v>823</v>
      </c>
      <c r="O307" s="30"/>
      <c r="P307" s="30"/>
      <c r="Q307" s="15" t="s">
        <v>4754</v>
      </c>
      <c r="R307" s="30"/>
      <c r="S307" s="30"/>
      <c r="T307" s="15" t="s">
        <v>4755</v>
      </c>
      <c r="U307" s="30"/>
      <c r="V307" s="30"/>
      <c r="W307" s="15" t="s">
        <v>708</v>
      </c>
      <c r="X307" s="30"/>
      <c r="Y307" s="30"/>
      <c r="Z307" s="15" t="s">
        <v>4756</v>
      </c>
      <c r="AA307" s="30"/>
      <c r="AB307" s="30"/>
      <c r="AC307" s="15" t="s">
        <v>4757</v>
      </c>
      <c r="AD307" s="30"/>
      <c r="AE307" s="30"/>
      <c r="AF307" s="15" t="s">
        <v>1405</v>
      </c>
      <c r="AG307" s="30"/>
      <c r="AH307" s="30"/>
      <c r="AI307" s="15" t="s">
        <v>4758</v>
      </c>
      <c r="AJ307" s="30"/>
      <c r="AK307" s="30"/>
      <c r="AL307" s="15" t="s">
        <v>4759</v>
      </c>
      <c r="AM307" s="30"/>
      <c r="AN307" s="30"/>
      <c r="AO307" s="15" t="s">
        <v>4760</v>
      </c>
      <c r="AP307" s="30"/>
      <c r="AQ307" s="30"/>
      <c r="AR307" s="15" t="s">
        <v>1556</v>
      </c>
      <c r="AS307" s="30"/>
      <c r="AT307" s="30"/>
      <c r="AU307" s="15" t="s">
        <v>716</v>
      </c>
      <c r="AV307" s="30"/>
      <c r="AW307" s="15" t="s">
        <v>4761</v>
      </c>
    </row>
    <row r="308" spans="1:49" s="33" customFormat="1" ht="153" x14ac:dyDescent="0.25">
      <c r="A308" s="15">
        <v>313</v>
      </c>
      <c r="B308" s="15">
        <v>484</v>
      </c>
      <c r="C308" s="32">
        <v>45252.824282407404</v>
      </c>
      <c r="D308" s="15" t="s">
        <v>646</v>
      </c>
      <c r="E308" s="15" t="s">
        <v>4762</v>
      </c>
      <c r="F308" s="15" t="str">
        <f t="shared" si="4"/>
        <v>Luciane Grochocki</v>
      </c>
      <c r="G308" s="15" t="s">
        <v>588</v>
      </c>
      <c r="H308" s="15" t="s">
        <v>182</v>
      </c>
      <c r="I308" s="30"/>
      <c r="J308" s="15" t="s">
        <v>4763</v>
      </c>
      <c r="K308" s="15" t="s">
        <v>4764</v>
      </c>
      <c r="L308" s="15" t="s">
        <v>4765</v>
      </c>
      <c r="M308" s="15" t="s">
        <v>4766</v>
      </c>
      <c r="N308" s="15" t="s">
        <v>4767</v>
      </c>
      <c r="O308" s="15" t="s">
        <v>4519</v>
      </c>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15" t="s">
        <v>4766</v>
      </c>
    </row>
    <row r="309" spans="1:49" s="33" customFormat="1" ht="267.75" x14ac:dyDescent="0.25">
      <c r="A309" s="15">
        <v>314</v>
      </c>
      <c r="B309" s="15">
        <v>485</v>
      </c>
      <c r="C309" s="32">
        <v>45252.867106481484</v>
      </c>
      <c r="D309" s="15" t="s">
        <v>646</v>
      </c>
      <c r="E309" s="15" t="s">
        <v>4768</v>
      </c>
      <c r="F309" s="15" t="str">
        <f t="shared" si="4"/>
        <v>Elson Alves De Lima</v>
      </c>
      <c r="G309" s="15" t="s">
        <v>562</v>
      </c>
      <c r="H309" s="15" t="s">
        <v>222</v>
      </c>
      <c r="I309" s="15" t="s">
        <v>4769</v>
      </c>
      <c r="J309" s="15" t="s">
        <v>4770</v>
      </c>
      <c r="K309" s="15" t="s">
        <v>4771</v>
      </c>
      <c r="L309" s="15" t="s">
        <v>4772</v>
      </c>
      <c r="M309" s="30"/>
      <c r="N309" s="15" t="s">
        <v>4773</v>
      </c>
      <c r="O309" s="30"/>
      <c r="P309" s="30"/>
      <c r="Q309" s="15" t="s">
        <v>90</v>
      </c>
      <c r="R309" s="30"/>
      <c r="S309" s="30"/>
      <c r="T309" s="15" t="s">
        <v>4774</v>
      </c>
      <c r="U309" s="30"/>
      <c r="V309" s="30"/>
      <c r="W309" s="15" t="s">
        <v>1696</v>
      </c>
      <c r="X309" s="30"/>
      <c r="Y309" s="30"/>
      <c r="Z309" s="15" t="s">
        <v>4775</v>
      </c>
      <c r="AA309" s="30"/>
      <c r="AB309" s="30"/>
      <c r="AC309" s="15" t="s">
        <v>4776</v>
      </c>
      <c r="AD309" s="30"/>
      <c r="AE309" s="30"/>
      <c r="AF309" s="30"/>
      <c r="AG309" s="15" t="s">
        <v>1272</v>
      </c>
      <c r="AH309" s="30"/>
      <c r="AI309" s="30"/>
      <c r="AJ309" s="15" t="s">
        <v>1272</v>
      </c>
      <c r="AK309" s="30"/>
      <c r="AL309" s="30"/>
      <c r="AM309" s="15" t="s">
        <v>1272</v>
      </c>
      <c r="AN309" s="30"/>
      <c r="AO309" s="15" t="s">
        <v>4777</v>
      </c>
      <c r="AP309" s="30"/>
      <c r="AQ309" s="30"/>
      <c r="AR309" s="30"/>
      <c r="AS309" s="15" t="s">
        <v>1272</v>
      </c>
      <c r="AT309" s="30"/>
      <c r="AU309" s="30"/>
      <c r="AV309" s="15" t="s">
        <v>1272</v>
      </c>
      <c r="AW309" s="15" t="s">
        <v>4778</v>
      </c>
    </row>
    <row r="310" spans="1:49" s="33" customFormat="1" ht="25.5" x14ac:dyDescent="0.25">
      <c r="A310" s="15">
        <v>315</v>
      </c>
      <c r="B310" s="15">
        <v>486</v>
      </c>
      <c r="C310" s="32">
        <v>45252.932037037041</v>
      </c>
      <c r="D310" s="15" t="s">
        <v>646</v>
      </c>
      <c r="E310" s="15" t="s">
        <v>4779</v>
      </c>
      <c r="F310" s="15" t="str">
        <f t="shared" si="4"/>
        <v>Gabriel</v>
      </c>
      <c r="G310" s="15" t="s">
        <v>589</v>
      </c>
      <c r="H310" s="15" t="s">
        <v>182</v>
      </c>
      <c r="I310" s="15" t="s">
        <v>690</v>
      </c>
      <c r="J310" s="15" t="s">
        <v>4780</v>
      </c>
      <c r="K310" s="15" t="s">
        <v>4781</v>
      </c>
      <c r="L310" s="15" t="s">
        <v>4782</v>
      </c>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15" t="s">
        <v>4783</v>
      </c>
    </row>
    <row r="311" spans="1:49" s="33" customFormat="1" ht="306" x14ac:dyDescent="0.25">
      <c r="A311" s="15">
        <v>316</v>
      </c>
      <c r="B311" s="15">
        <v>487</v>
      </c>
      <c r="C311" s="32">
        <v>45253.399895833332</v>
      </c>
      <c r="D311" s="15" t="s">
        <v>646</v>
      </c>
      <c r="E311" s="15" t="s">
        <v>4784</v>
      </c>
      <c r="F311" s="15" t="str">
        <f t="shared" si="4"/>
        <v>Fabiano Gonçalves Costa</v>
      </c>
      <c r="G311" s="15" t="s">
        <v>354</v>
      </c>
      <c r="H311" s="15" t="s">
        <v>182</v>
      </c>
      <c r="I311" s="15" t="s">
        <v>648</v>
      </c>
      <c r="J311" s="15" t="s">
        <v>4785</v>
      </c>
      <c r="K311" s="15" t="s">
        <v>4786</v>
      </c>
      <c r="L311" s="15" t="s">
        <v>4787</v>
      </c>
      <c r="M311" s="30"/>
      <c r="N311" s="15" t="s">
        <v>4788</v>
      </c>
      <c r="O311" s="30"/>
      <c r="P311" s="30"/>
      <c r="Q311" s="15" t="s">
        <v>4789</v>
      </c>
      <c r="R311" s="30"/>
      <c r="S311" s="30"/>
      <c r="T311" s="15" t="s">
        <v>4790</v>
      </c>
      <c r="U311" s="30"/>
      <c r="V311" s="30"/>
      <c r="W311" s="15" t="s">
        <v>1024</v>
      </c>
      <c r="X311" s="30"/>
      <c r="Y311" s="30"/>
      <c r="Z311" s="15" t="s">
        <v>4791</v>
      </c>
      <c r="AA311" s="30"/>
      <c r="AB311" s="30"/>
      <c r="AC311" s="15" t="s">
        <v>4792</v>
      </c>
      <c r="AD311" s="30"/>
      <c r="AE311" s="30"/>
      <c r="AF311" s="15" t="s">
        <v>4793</v>
      </c>
      <c r="AG311" s="30"/>
      <c r="AH311" s="30"/>
      <c r="AI311" s="15" t="s">
        <v>4794</v>
      </c>
      <c r="AJ311" s="30"/>
      <c r="AK311" s="30"/>
      <c r="AL311" s="15" t="s">
        <v>4795</v>
      </c>
      <c r="AM311" s="30"/>
      <c r="AN311" s="30"/>
      <c r="AO311" s="15" t="s">
        <v>4796</v>
      </c>
      <c r="AP311" s="30"/>
      <c r="AQ311" s="30"/>
      <c r="AR311" s="15" t="s">
        <v>1155</v>
      </c>
      <c r="AS311" s="30"/>
      <c r="AT311" s="30"/>
      <c r="AU311" s="15" t="s">
        <v>716</v>
      </c>
      <c r="AV311" s="30"/>
      <c r="AW311" s="15" t="s">
        <v>4797</v>
      </c>
    </row>
    <row r="312" spans="1:49" s="33" customFormat="1" ht="140.25" x14ac:dyDescent="0.25">
      <c r="A312" s="15">
        <v>318</v>
      </c>
      <c r="B312" s="15">
        <v>489</v>
      </c>
      <c r="C312" s="32">
        <v>45253.873912037037</v>
      </c>
      <c r="D312" s="15" t="s">
        <v>646</v>
      </c>
      <c r="E312" s="15" t="s">
        <v>4798</v>
      </c>
      <c r="F312" s="15" t="str">
        <f t="shared" si="4"/>
        <v>Sérgio Luiz Maybuk</v>
      </c>
      <c r="G312" s="15" t="s">
        <v>591</v>
      </c>
      <c r="H312" s="15" t="s">
        <v>214</v>
      </c>
      <c r="I312" s="15" t="s">
        <v>4799</v>
      </c>
      <c r="J312" s="15" t="s">
        <v>1301</v>
      </c>
      <c r="K312" s="15" t="s">
        <v>4800</v>
      </c>
      <c r="L312" s="15" t="s">
        <v>4801</v>
      </c>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15" t="s">
        <v>4802</v>
      </c>
    </row>
    <row r="313" spans="1:49" s="33" customFormat="1" ht="293.25" x14ac:dyDescent="0.25">
      <c r="A313" s="15">
        <v>319</v>
      </c>
      <c r="B313" s="15">
        <v>490</v>
      </c>
      <c r="C313" s="32">
        <v>45254.527060185188</v>
      </c>
      <c r="D313" s="15" t="s">
        <v>646</v>
      </c>
      <c r="E313" s="15" t="s">
        <v>4803</v>
      </c>
      <c r="F313" s="15" t="str">
        <f t="shared" si="4"/>
        <v>Cesar Renato Ferreira Da Costa</v>
      </c>
      <c r="G313" s="15" t="s">
        <v>560</v>
      </c>
      <c r="H313" s="15" t="s">
        <v>216</v>
      </c>
      <c r="I313" s="15" t="s">
        <v>376</v>
      </c>
      <c r="J313" s="15" t="s">
        <v>2334</v>
      </c>
      <c r="K313" s="15" t="s">
        <v>4804</v>
      </c>
      <c r="L313" s="15" t="s">
        <v>4805</v>
      </c>
      <c r="M313" s="15" t="s">
        <v>4806</v>
      </c>
      <c r="N313" s="15" t="s">
        <v>4807</v>
      </c>
      <c r="O313" s="15" t="s">
        <v>4808</v>
      </c>
      <c r="P313" s="15" t="s">
        <v>4809</v>
      </c>
      <c r="Q313" s="15" t="s">
        <v>4810</v>
      </c>
      <c r="R313" s="15" t="s">
        <v>4811</v>
      </c>
      <c r="S313" s="15" t="s">
        <v>4812</v>
      </c>
      <c r="T313" s="15" t="s">
        <v>4813</v>
      </c>
      <c r="U313" s="15" t="s">
        <v>4814</v>
      </c>
      <c r="V313" s="15" t="s">
        <v>4815</v>
      </c>
      <c r="W313" s="15" t="s">
        <v>2344</v>
      </c>
      <c r="X313" s="15" t="s">
        <v>4816</v>
      </c>
      <c r="Y313" s="15" t="s">
        <v>4817</v>
      </c>
      <c r="Z313" s="15" t="s">
        <v>4818</v>
      </c>
      <c r="AA313" s="15" t="s">
        <v>4819</v>
      </c>
      <c r="AB313" s="15" t="s">
        <v>4820</v>
      </c>
      <c r="AC313" s="15" t="s">
        <v>4821</v>
      </c>
      <c r="AD313" s="15" t="s">
        <v>4822</v>
      </c>
      <c r="AE313" s="15" t="s">
        <v>4823</v>
      </c>
      <c r="AF313" s="15" t="s">
        <v>4824</v>
      </c>
      <c r="AG313" s="15" t="s">
        <v>4825</v>
      </c>
      <c r="AH313" s="15" t="s">
        <v>4826</v>
      </c>
      <c r="AI313" s="15" t="s">
        <v>4827</v>
      </c>
      <c r="AJ313" s="15" t="s">
        <v>4828</v>
      </c>
      <c r="AK313" s="15" t="s">
        <v>4829</v>
      </c>
      <c r="AL313" s="30"/>
      <c r="AM313" s="15" t="s">
        <v>4830</v>
      </c>
      <c r="AN313" s="15" t="s">
        <v>4831</v>
      </c>
      <c r="AO313" s="15" t="s">
        <v>4832</v>
      </c>
      <c r="AP313" s="15" t="s">
        <v>4833</v>
      </c>
      <c r="AQ313" s="15" t="s">
        <v>4834</v>
      </c>
      <c r="AR313" s="30"/>
      <c r="AS313" s="15" t="s">
        <v>4835</v>
      </c>
      <c r="AT313" s="15" t="s">
        <v>4836</v>
      </c>
      <c r="AU313" s="15" t="s">
        <v>1009</v>
      </c>
      <c r="AV313" s="15" t="s">
        <v>4837</v>
      </c>
      <c r="AW313" s="15" t="s">
        <v>4838</v>
      </c>
    </row>
    <row r="314" spans="1:49" s="33" customFormat="1" ht="255" x14ac:dyDescent="0.25">
      <c r="A314" s="15">
        <v>320</v>
      </c>
      <c r="B314" s="15">
        <v>491</v>
      </c>
      <c r="C314" s="32">
        <v>45254.542615740742</v>
      </c>
      <c r="D314" s="15" t="s">
        <v>646</v>
      </c>
      <c r="E314" s="15" t="s">
        <v>4839</v>
      </c>
      <c r="F314" s="15" t="str">
        <f t="shared" si="4"/>
        <v>Jéssica Cristina Ceni</v>
      </c>
      <c r="G314" s="15" t="s">
        <v>375</v>
      </c>
      <c r="H314" s="15" t="s">
        <v>182</v>
      </c>
      <c r="I314" s="15" t="s">
        <v>648</v>
      </c>
      <c r="J314" s="15" t="s">
        <v>4840</v>
      </c>
      <c r="K314" s="15" t="s">
        <v>4841</v>
      </c>
      <c r="L314" s="15" t="s">
        <v>4842</v>
      </c>
      <c r="M314" s="15" t="s">
        <v>4843</v>
      </c>
      <c r="N314" s="15" t="s">
        <v>4844</v>
      </c>
      <c r="O314" s="15" t="s">
        <v>4845</v>
      </c>
      <c r="P314" s="30"/>
      <c r="Q314" s="30"/>
      <c r="R314" s="30"/>
      <c r="S314" s="30"/>
      <c r="T314" s="30"/>
      <c r="U314" s="30"/>
      <c r="V314" s="30"/>
      <c r="W314" s="30"/>
      <c r="X314" s="30"/>
      <c r="Y314" s="30"/>
      <c r="Z314" s="30"/>
      <c r="AA314" s="30"/>
      <c r="AB314" s="30"/>
      <c r="AC314" s="30"/>
      <c r="AD314" s="30"/>
      <c r="AE314" s="30"/>
      <c r="AF314" s="15" t="s">
        <v>4846</v>
      </c>
      <c r="AG314" s="15" t="s">
        <v>4847</v>
      </c>
      <c r="AH314" s="30"/>
      <c r="AI314" s="15" t="s">
        <v>4848</v>
      </c>
      <c r="AJ314" s="30"/>
      <c r="AK314" s="30"/>
      <c r="AL314" s="30"/>
      <c r="AM314" s="30"/>
      <c r="AN314" s="30"/>
      <c r="AO314" s="30"/>
      <c r="AP314" s="30"/>
      <c r="AQ314" s="30"/>
      <c r="AR314" s="30"/>
      <c r="AS314" s="30"/>
      <c r="AT314" s="30"/>
      <c r="AU314" s="30"/>
      <c r="AV314" s="30"/>
      <c r="AW314" s="15" t="s">
        <v>4849</v>
      </c>
    </row>
    <row r="315" spans="1:49" s="33" customFormat="1" ht="409.5" x14ac:dyDescent="0.25">
      <c r="A315" s="15">
        <v>321</v>
      </c>
      <c r="B315" s="15">
        <v>492</v>
      </c>
      <c r="C315" s="32">
        <v>45254.615081018521</v>
      </c>
      <c r="D315" s="15" t="s">
        <v>646</v>
      </c>
      <c r="E315" s="15" t="s">
        <v>4850</v>
      </c>
      <c r="F315" s="15" t="str">
        <f t="shared" si="4"/>
        <v>Gilmar Evandro Szczepanik</v>
      </c>
      <c r="G315" s="15" t="s">
        <v>375</v>
      </c>
      <c r="H315" s="15" t="s">
        <v>201</v>
      </c>
      <c r="I315" s="15" t="s">
        <v>2528</v>
      </c>
      <c r="J315" s="15" t="s">
        <v>1301</v>
      </c>
      <c r="K315" s="15" t="s">
        <v>4851</v>
      </c>
      <c r="L315" s="15" t="s">
        <v>4852</v>
      </c>
      <c r="M315" s="15" t="s">
        <v>4853</v>
      </c>
      <c r="N315" s="15" t="s">
        <v>4854</v>
      </c>
      <c r="O315" s="15" t="s">
        <v>4855</v>
      </c>
      <c r="P315" s="15" t="s">
        <v>4856</v>
      </c>
      <c r="Q315" s="15" t="s">
        <v>4857</v>
      </c>
      <c r="R315" s="15" t="s">
        <v>4858</v>
      </c>
      <c r="S315" s="30"/>
      <c r="T315" s="15" t="s">
        <v>4859</v>
      </c>
      <c r="U315" s="15" t="s">
        <v>4860</v>
      </c>
      <c r="V315" s="15" t="s">
        <v>4861</v>
      </c>
      <c r="W315" s="15" t="s">
        <v>2092</v>
      </c>
      <c r="X315" s="15" t="s">
        <v>4862</v>
      </c>
      <c r="Y315" s="30"/>
      <c r="Z315" s="15" t="s">
        <v>4863</v>
      </c>
      <c r="AA315" s="15" t="s">
        <v>4864</v>
      </c>
      <c r="AB315" s="15" t="s">
        <v>2784</v>
      </c>
      <c r="AC315" s="15" t="s">
        <v>4865</v>
      </c>
      <c r="AD315" s="15" t="s">
        <v>4866</v>
      </c>
      <c r="AE315" s="30"/>
      <c r="AF315" s="15" t="s">
        <v>4867</v>
      </c>
      <c r="AG315" s="15" t="s">
        <v>4868</v>
      </c>
      <c r="AH315" s="15" t="s">
        <v>4869</v>
      </c>
      <c r="AI315" s="15" t="s">
        <v>4870</v>
      </c>
      <c r="AJ315" s="30"/>
      <c r="AK315" s="30"/>
      <c r="AL315" s="30"/>
      <c r="AM315" s="30"/>
      <c r="AN315" s="30"/>
      <c r="AO315" s="30"/>
      <c r="AP315" s="30"/>
      <c r="AQ315" s="30"/>
      <c r="AR315" s="30"/>
      <c r="AS315" s="30"/>
      <c r="AT315" s="15" t="s">
        <v>4871</v>
      </c>
      <c r="AU315" s="30"/>
      <c r="AV315" s="30"/>
      <c r="AW315" s="30"/>
    </row>
    <row r="316" spans="1:49" s="33" customFormat="1" ht="331.5" x14ac:dyDescent="0.25">
      <c r="A316" s="15" t="s">
        <v>4872</v>
      </c>
      <c r="B316" s="15">
        <v>493</v>
      </c>
      <c r="C316" s="32">
        <v>45256.433344907404</v>
      </c>
      <c r="D316" s="15" t="s">
        <v>646</v>
      </c>
      <c r="E316" s="15" t="s">
        <v>4873</v>
      </c>
      <c r="F316" s="15" t="str">
        <f t="shared" si="4"/>
        <v>Adriano De Oliveira Torres Carrasco</v>
      </c>
      <c r="G316" s="15" t="s">
        <v>375</v>
      </c>
      <c r="H316" s="15" t="s">
        <v>201</v>
      </c>
      <c r="I316" s="30"/>
      <c r="J316" s="15" t="s">
        <v>1396</v>
      </c>
      <c r="K316" s="15" t="s">
        <v>4874</v>
      </c>
      <c r="L316" s="15" t="s">
        <v>4875</v>
      </c>
      <c r="M316" s="15" t="s">
        <v>4876</v>
      </c>
      <c r="N316" s="15" t="s">
        <v>4877</v>
      </c>
      <c r="O316" s="30"/>
      <c r="P316" s="30"/>
      <c r="Q316" s="15" t="s">
        <v>4878</v>
      </c>
      <c r="R316" s="30"/>
      <c r="S316" s="30"/>
      <c r="T316" s="15" t="s">
        <v>4879</v>
      </c>
      <c r="U316" s="30"/>
      <c r="V316" s="30"/>
      <c r="W316" s="15" t="s">
        <v>1402</v>
      </c>
      <c r="X316" s="30"/>
      <c r="Y316" s="30"/>
      <c r="Z316" s="15" t="s">
        <v>4880</v>
      </c>
      <c r="AA316" s="30"/>
      <c r="AB316" s="30"/>
      <c r="AC316" s="15" t="s">
        <v>4881</v>
      </c>
      <c r="AD316" s="30"/>
      <c r="AE316" s="30"/>
      <c r="AF316" s="15" t="s">
        <v>3955</v>
      </c>
      <c r="AG316" s="30"/>
      <c r="AH316" s="30"/>
      <c r="AI316" s="15" t="s">
        <v>4882</v>
      </c>
      <c r="AJ316" s="30"/>
      <c r="AK316" s="30"/>
      <c r="AL316" s="15" t="s">
        <v>4883</v>
      </c>
      <c r="AM316" s="30"/>
      <c r="AN316" s="30"/>
      <c r="AO316" s="15" t="s">
        <v>3109</v>
      </c>
      <c r="AP316" s="30"/>
      <c r="AQ316" s="30"/>
      <c r="AR316" s="15" t="s">
        <v>935</v>
      </c>
      <c r="AS316" s="30"/>
      <c r="AT316" s="30"/>
      <c r="AU316" s="15" t="s">
        <v>716</v>
      </c>
      <c r="AV316" s="30"/>
      <c r="AW316" s="15" t="s">
        <v>4884</v>
      </c>
    </row>
    <row r="317" spans="1:49" s="33" customFormat="1" ht="255" x14ac:dyDescent="0.25">
      <c r="A317" s="15">
        <v>323</v>
      </c>
      <c r="B317" s="15">
        <v>494</v>
      </c>
      <c r="C317" s="32">
        <v>45257.495381944442</v>
      </c>
      <c r="D317" s="15" t="s">
        <v>646</v>
      </c>
      <c r="E317" s="15" t="s">
        <v>4885</v>
      </c>
      <c r="F317" s="15" t="str">
        <f t="shared" si="4"/>
        <v>Marcia Sabina Rosa</v>
      </c>
      <c r="G317" s="15" t="s">
        <v>451</v>
      </c>
      <c r="H317" s="15" t="s">
        <v>182</v>
      </c>
      <c r="I317" s="15" t="s">
        <v>648</v>
      </c>
      <c r="J317" s="15" t="s">
        <v>996</v>
      </c>
      <c r="K317" s="15" t="s">
        <v>4886</v>
      </c>
      <c r="L317" s="15" t="s">
        <v>4887</v>
      </c>
      <c r="M317" s="15" t="s">
        <v>4888</v>
      </c>
      <c r="N317" s="15" t="s">
        <v>4889</v>
      </c>
      <c r="O317" s="30"/>
      <c r="P317" s="15" t="s">
        <v>4890</v>
      </c>
      <c r="Q317" s="15" t="s">
        <v>4891</v>
      </c>
      <c r="R317" s="15" t="s">
        <v>4892</v>
      </c>
      <c r="S317" s="15" t="s">
        <v>4893</v>
      </c>
      <c r="T317" s="15" t="s">
        <v>4894</v>
      </c>
      <c r="U317" s="15" t="s">
        <v>4895</v>
      </c>
      <c r="V317" s="15" t="s">
        <v>4896</v>
      </c>
      <c r="W317" s="15" t="s">
        <v>1539</v>
      </c>
      <c r="X317" s="15" t="s">
        <v>4897</v>
      </c>
      <c r="Y317" s="15" t="s">
        <v>4898</v>
      </c>
      <c r="Z317" s="15" t="s">
        <v>4899</v>
      </c>
      <c r="AA317" s="15" t="s">
        <v>4900</v>
      </c>
      <c r="AB317" s="30"/>
      <c r="AC317" s="15" t="s">
        <v>4901</v>
      </c>
      <c r="AD317" s="15" t="s">
        <v>4902</v>
      </c>
      <c r="AE317" s="15" t="s">
        <v>4903</v>
      </c>
      <c r="AF317" s="15" t="s">
        <v>4904</v>
      </c>
      <c r="AG317" s="15" t="s">
        <v>4905</v>
      </c>
      <c r="AH317" s="15" t="s">
        <v>4906</v>
      </c>
      <c r="AI317" s="15" t="s">
        <v>63</v>
      </c>
      <c r="AJ317" s="15" t="s">
        <v>4907</v>
      </c>
      <c r="AK317" s="15" t="s">
        <v>4908</v>
      </c>
      <c r="AL317" s="15" t="s">
        <v>86</v>
      </c>
      <c r="AM317" s="15" t="s">
        <v>4909</v>
      </c>
      <c r="AN317" s="15" t="s">
        <v>4910</v>
      </c>
      <c r="AO317" s="15" t="s">
        <v>2030</v>
      </c>
      <c r="AP317" s="15" t="s">
        <v>4911</v>
      </c>
      <c r="AQ317" s="30"/>
      <c r="AR317" s="15" t="s">
        <v>1288</v>
      </c>
      <c r="AS317" s="30"/>
      <c r="AT317" s="30"/>
      <c r="AU317" s="30"/>
      <c r="AV317" s="30"/>
      <c r="AW317" s="15" t="s">
        <v>4912</v>
      </c>
    </row>
    <row r="318" spans="1:49" s="33" customFormat="1" ht="293.25" x14ac:dyDescent="0.25">
      <c r="A318" s="15">
        <v>326</v>
      </c>
      <c r="B318" s="15">
        <v>497</v>
      </c>
      <c r="C318" s="32">
        <v>45257.598368055558</v>
      </c>
      <c r="D318" s="15" t="s">
        <v>646</v>
      </c>
      <c r="E318" s="15" t="s">
        <v>4913</v>
      </c>
      <c r="F318" s="15" t="str">
        <f t="shared" si="4"/>
        <v>Paula Grechinski</v>
      </c>
      <c r="G318" s="15" t="s">
        <v>592</v>
      </c>
      <c r="H318" s="15" t="s">
        <v>182</v>
      </c>
      <c r="I318" s="15" t="s">
        <v>719</v>
      </c>
      <c r="J318" s="15" t="s">
        <v>4914</v>
      </c>
      <c r="K318" s="15" t="s">
        <v>4915</v>
      </c>
      <c r="L318" s="15" t="s">
        <v>4916</v>
      </c>
      <c r="M318" s="15" t="s">
        <v>4917</v>
      </c>
      <c r="N318" s="15" t="s">
        <v>4918</v>
      </c>
      <c r="O318" s="30"/>
      <c r="P318" s="15" t="s">
        <v>4919</v>
      </c>
      <c r="Q318" s="15" t="s">
        <v>4920</v>
      </c>
      <c r="R318" s="30"/>
      <c r="S318" s="15" t="s">
        <v>4921</v>
      </c>
      <c r="T318" s="15" t="s">
        <v>4922</v>
      </c>
      <c r="U318" s="30"/>
      <c r="V318" s="15" t="s">
        <v>4923</v>
      </c>
      <c r="W318" s="15" t="s">
        <v>971</v>
      </c>
      <c r="X318" s="30"/>
      <c r="Y318" s="15" t="s">
        <v>4924</v>
      </c>
      <c r="Z318" s="15" t="s">
        <v>4746</v>
      </c>
      <c r="AA318" s="30"/>
      <c r="AB318" s="15" t="s">
        <v>4925</v>
      </c>
      <c r="AC318" s="15" t="s">
        <v>4926</v>
      </c>
      <c r="AD318" s="30"/>
      <c r="AE318" s="15" t="s">
        <v>4927</v>
      </c>
      <c r="AF318" s="15" t="s">
        <v>1848</v>
      </c>
      <c r="AG318" s="30"/>
      <c r="AH318" s="15" t="s">
        <v>4928</v>
      </c>
      <c r="AI318" s="15" t="s">
        <v>4929</v>
      </c>
      <c r="AJ318" s="30"/>
      <c r="AK318" s="15" t="s">
        <v>4930</v>
      </c>
      <c r="AL318" s="15" t="s">
        <v>4931</v>
      </c>
      <c r="AM318" s="30"/>
      <c r="AN318" s="15" t="s">
        <v>4932</v>
      </c>
      <c r="AO318" s="15" t="s">
        <v>3135</v>
      </c>
      <c r="AP318" s="30"/>
      <c r="AQ318" s="15" t="s">
        <v>4933</v>
      </c>
      <c r="AR318" s="15" t="s">
        <v>1364</v>
      </c>
      <c r="AS318" s="30"/>
      <c r="AT318" s="15" t="s">
        <v>4934</v>
      </c>
      <c r="AU318" s="15" t="s">
        <v>716</v>
      </c>
      <c r="AV318" s="30"/>
      <c r="AW318" s="15" t="s">
        <v>4935</v>
      </c>
    </row>
    <row r="319" spans="1:49" s="33" customFormat="1" ht="255" x14ac:dyDescent="0.25">
      <c r="A319" s="15">
        <v>324</v>
      </c>
      <c r="B319" s="15">
        <v>495</v>
      </c>
      <c r="C319" s="32">
        <v>45257.571319444447</v>
      </c>
      <c r="D319" s="15" t="s">
        <v>646</v>
      </c>
      <c r="E319" s="15" t="s">
        <v>4936</v>
      </c>
      <c r="F319" s="15" t="str">
        <f t="shared" si="4"/>
        <v>Ana Carolina Lopes</v>
      </c>
      <c r="G319" s="15" t="s">
        <v>551</v>
      </c>
      <c r="H319" s="15" t="s">
        <v>182</v>
      </c>
      <c r="I319" s="15" t="s">
        <v>719</v>
      </c>
      <c r="J319" s="15" t="s">
        <v>4937</v>
      </c>
      <c r="K319" s="15" t="s">
        <v>4938</v>
      </c>
      <c r="L319" s="15" t="s">
        <v>4939</v>
      </c>
      <c r="M319" s="30"/>
      <c r="N319" s="15" t="s">
        <v>4940</v>
      </c>
      <c r="O319" s="30"/>
      <c r="P319" s="30"/>
      <c r="Q319" s="15" t="s">
        <v>4941</v>
      </c>
      <c r="R319" s="30"/>
      <c r="S319" s="30"/>
      <c r="T319" s="15" t="s">
        <v>4942</v>
      </c>
      <c r="U319" s="30"/>
      <c r="V319" s="30"/>
      <c r="W319" s="15" t="s">
        <v>4943</v>
      </c>
      <c r="X319" s="30"/>
      <c r="Y319" s="30"/>
      <c r="Z319" s="15" t="s">
        <v>4944</v>
      </c>
      <c r="AA319" s="30"/>
      <c r="AB319" s="30"/>
      <c r="AC319" s="15" t="s">
        <v>4945</v>
      </c>
      <c r="AD319" s="30"/>
      <c r="AE319" s="30"/>
      <c r="AF319" s="15" t="s">
        <v>4946</v>
      </c>
      <c r="AG319" s="30"/>
      <c r="AH319" s="30"/>
      <c r="AI319" s="15" t="s">
        <v>2917</v>
      </c>
      <c r="AJ319" s="30"/>
      <c r="AK319" s="30"/>
      <c r="AL319" s="15" t="s">
        <v>4947</v>
      </c>
      <c r="AM319" s="30"/>
      <c r="AN319" s="30"/>
      <c r="AO319" s="15" t="s">
        <v>4948</v>
      </c>
      <c r="AP319" s="30"/>
      <c r="AQ319" s="30"/>
      <c r="AR319" s="15" t="s">
        <v>1263</v>
      </c>
      <c r="AS319" s="30"/>
      <c r="AT319" s="30"/>
      <c r="AU319" s="15" t="s">
        <v>27</v>
      </c>
      <c r="AV319" s="30"/>
      <c r="AW319" s="30"/>
    </row>
    <row r="320" spans="1:49" s="33" customFormat="1" ht="89.25" x14ac:dyDescent="0.25">
      <c r="A320" s="15">
        <v>325</v>
      </c>
      <c r="B320" s="15">
        <v>496</v>
      </c>
      <c r="C320" s="32">
        <v>45257.594270833331</v>
      </c>
      <c r="D320" s="15" t="s">
        <v>646</v>
      </c>
      <c r="E320" s="15" t="s">
        <v>4949</v>
      </c>
      <c r="F320" s="15" t="str">
        <f t="shared" si="4"/>
        <v>Wesley Dias Tamagi</v>
      </c>
      <c r="G320" s="15" t="s">
        <v>593</v>
      </c>
      <c r="H320" s="15" t="s">
        <v>222</v>
      </c>
      <c r="I320" s="15" t="s">
        <v>3070</v>
      </c>
      <c r="J320" s="15" t="s">
        <v>4950</v>
      </c>
      <c r="K320" s="15" t="s">
        <v>4951</v>
      </c>
      <c r="L320" s="15" t="s">
        <v>4952</v>
      </c>
      <c r="M320" s="30"/>
      <c r="N320" s="30"/>
      <c r="O320" s="30"/>
      <c r="P320" s="30"/>
      <c r="Q320" s="30"/>
      <c r="R320" s="30"/>
      <c r="S320" s="30"/>
      <c r="T320" s="15" t="s">
        <v>4953</v>
      </c>
      <c r="U320" s="15" t="s">
        <v>4954</v>
      </c>
      <c r="V320" s="30"/>
      <c r="W320" s="30"/>
      <c r="X320" s="30"/>
      <c r="Y320" s="30"/>
      <c r="Z320" s="30"/>
      <c r="AA320" s="30"/>
      <c r="AB320" s="30"/>
      <c r="AC320" s="30"/>
      <c r="AD320" s="30"/>
      <c r="AE320" s="30"/>
      <c r="AF320" s="15" t="s">
        <v>94</v>
      </c>
      <c r="AG320" s="30"/>
      <c r="AH320" s="30"/>
      <c r="AI320" s="30"/>
      <c r="AJ320" s="30"/>
      <c r="AK320" s="30"/>
      <c r="AL320" s="30"/>
      <c r="AM320" s="30"/>
      <c r="AN320" s="30"/>
      <c r="AO320" s="30"/>
      <c r="AP320" s="30"/>
      <c r="AQ320" s="30"/>
      <c r="AR320" s="30"/>
      <c r="AS320" s="30"/>
      <c r="AT320" s="30"/>
      <c r="AU320" s="30"/>
      <c r="AV320" s="30"/>
      <c r="AW320" s="30"/>
    </row>
    <row r="321" spans="1:49" s="33" customFormat="1" ht="242.25" x14ac:dyDescent="0.25">
      <c r="A321" s="15">
        <v>327</v>
      </c>
      <c r="B321" s="15">
        <v>498</v>
      </c>
      <c r="C321" s="32">
        <v>45257.602997685186</v>
      </c>
      <c r="D321" s="15" t="s">
        <v>646</v>
      </c>
      <c r="E321" s="15" t="s">
        <v>4955</v>
      </c>
      <c r="F321" s="15" t="str">
        <f t="shared" si="4"/>
        <v>Jo Klanovicz</v>
      </c>
      <c r="G321" s="15" t="s">
        <v>595</v>
      </c>
      <c r="H321" s="15" t="s">
        <v>201</v>
      </c>
      <c r="I321" s="15" t="s">
        <v>648</v>
      </c>
      <c r="J321" s="15" t="s">
        <v>859</v>
      </c>
      <c r="K321" s="15" t="s">
        <v>4956</v>
      </c>
      <c r="L321" s="15" t="s">
        <v>4957</v>
      </c>
      <c r="M321" s="15" t="s">
        <v>4958</v>
      </c>
      <c r="N321" s="15" t="s">
        <v>4959</v>
      </c>
      <c r="O321" s="30"/>
      <c r="P321" s="30"/>
      <c r="Q321" s="15" t="s">
        <v>4960</v>
      </c>
      <c r="R321" s="30"/>
      <c r="S321" s="30"/>
      <c r="T321" s="15" t="s">
        <v>2116</v>
      </c>
      <c r="U321" s="30"/>
      <c r="V321" s="30"/>
      <c r="W321" s="15" t="s">
        <v>2215</v>
      </c>
      <c r="X321" s="30"/>
      <c r="Y321" s="30"/>
      <c r="Z321" s="15" t="s">
        <v>4961</v>
      </c>
      <c r="AA321" s="30"/>
      <c r="AB321" s="30"/>
      <c r="AC321" s="15" t="s">
        <v>4962</v>
      </c>
      <c r="AD321" s="30"/>
      <c r="AE321" s="30"/>
      <c r="AF321" s="15" t="s">
        <v>4963</v>
      </c>
      <c r="AG321" s="30"/>
      <c r="AH321" s="30"/>
      <c r="AI321" s="15" t="s">
        <v>104</v>
      </c>
      <c r="AJ321" s="30"/>
      <c r="AK321" s="30"/>
      <c r="AL321" s="15" t="s">
        <v>75</v>
      </c>
      <c r="AM321" s="30"/>
      <c r="AN321" s="30"/>
      <c r="AO321" s="15" t="s">
        <v>2880</v>
      </c>
      <c r="AP321" s="30"/>
      <c r="AQ321" s="30"/>
      <c r="AR321" s="15" t="s">
        <v>77</v>
      </c>
      <c r="AS321" s="30"/>
      <c r="AT321" s="30"/>
      <c r="AU321" s="15" t="s">
        <v>856</v>
      </c>
      <c r="AV321" s="30"/>
      <c r="AW321" s="30"/>
    </row>
    <row r="322" spans="1:49" s="33" customFormat="1" ht="280.5" x14ac:dyDescent="0.25">
      <c r="A322" s="15">
        <v>328</v>
      </c>
      <c r="B322" s="15">
        <v>499</v>
      </c>
      <c r="C322" s="32">
        <v>45257.614907407406</v>
      </c>
      <c r="D322" s="15" t="s">
        <v>646</v>
      </c>
      <c r="E322" s="15" t="s">
        <v>4964</v>
      </c>
      <c r="F322" s="15" t="str">
        <f t="shared" si="4"/>
        <v>Felipe Barradas Correia Castro Bastos</v>
      </c>
      <c r="G322" s="15" t="s">
        <v>409</v>
      </c>
      <c r="H322" s="15" t="s">
        <v>211</v>
      </c>
      <c r="I322" s="15" t="s">
        <v>266</v>
      </c>
      <c r="J322" s="15" t="s">
        <v>4965</v>
      </c>
      <c r="K322" s="15" t="s">
        <v>4966</v>
      </c>
      <c r="L322" s="15" t="s">
        <v>4967</v>
      </c>
      <c r="M322" s="15" t="s">
        <v>4968</v>
      </c>
      <c r="N322" s="15" t="s">
        <v>4969</v>
      </c>
      <c r="O322" s="30"/>
      <c r="P322" s="15" t="s">
        <v>4970</v>
      </c>
      <c r="Q322" s="15" t="s">
        <v>4971</v>
      </c>
      <c r="R322" s="30"/>
      <c r="S322" s="30"/>
      <c r="T322" s="30"/>
      <c r="U322" s="30"/>
      <c r="V322" s="30"/>
      <c r="W322" s="30"/>
      <c r="X322" s="30"/>
      <c r="Y322" s="30"/>
      <c r="Z322" s="30"/>
      <c r="AA322" s="30"/>
      <c r="AB322" s="15" t="s">
        <v>4972</v>
      </c>
      <c r="AC322" s="15" t="s">
        <v>4973</v>
      </c>
      <c r="AD322" s="30"/>
      <c r="AE322" s="30"/>
      <c r="AF322" s="30"/>
      <c r="AG322" s="30"/>
      <c r="AH322" s="30"/>
      <c r="AI322" s="30"/>
      <c r="AJ322" s="30"/>
      <c r="AK322" s="30"/>
      <c r="AL322" s="30"/>
      <c r="AM322" s="30"/>
      <c r="AN322" s="30"/>
      <c r="AO322" s="30"/>
      <c r="AP322" s="30"/>
      <c r="AQ322" s="30"/>
      <c r="AR322" s="30"/>
      <c r="AS322" s="30"/>
      <c r="AT322" s="30"/>
      <c r="AU322" s="30"/>
      <c r="AV322" s="30"/>
      <c r="AW322" s="30"/>
    </row>
    <row r="323" spans="1:49" s="33" customFormat="1" ht="293.25" x14ac:dyDescent="0.25">
      <c r="A323" s="15">
        <v>329</v>
      </c>
      <c r="B323" s="15">
        <v>500</v>
      </c>
      <c r="C323" s="32">
        <v>45257.771319444444</v>
      </c>
      <c r="D323" s="15" t="s">
        <v>646</v>
      </c>
      <c r="E323" s="15" t="s">
        <v>4974</v>
      </c>
      <c r="F323" s="15" t="str">
        <f t="shared" ref="F323:F341" si="5">PROPER(E323)</f>
        <v>Claudio Nogas</v>
      </c>
      <c r="G323" s="15" t="s">
        <v>597</v>
      </c>
      <c r="H323" s="15" t="s">
        <v>182</v>
      </c>
      <c r="I323" s="15" t="s">
        <v>719</v>
      </c>
      <c r="J323" s="15" t="s">
        <v>1396</v>
      </c>
      <c r="K323" s="15" t="s">
        <v>4975</v>
      </c>
      <c r="L323" s="15" t="s">
        <v>4976</v>
      </c>
      <c r="M323" s="15" t="s">
        <v>4977</v>
      </c>
      <c r="N323" s="15" t="s">
        <v>4978</v>
      </c>
      <c r="O323" s="15" t="s">
        <v>4979</v>
      </c>
      <c r="P323" s="15" t="s">
        <v>4980</v>
      </c>
      <c r="Q323" s="15" t="s">
        <v>4981</v>
      </c>
      <c r="R323" s="15" t="s">
        <v>4982</v>
      </c>
      <c r="S323" s="15" t="s">
        <v>4983</v>
      </c>
      <c r="T323" s="15" t="s">
        <v>4984</v>
      </c>
      <c r="U323" s="15" t="s">
        <v>4985</v>
      </c>
      <c r="V323" s="15" t="s">
        <v>4986</v>
      </c>
      <c r="W323" s="15" t="s">
        <v>1246</v>
      </c>
      <c r="X323" s="15" t="s">
        <v>4987</v>
      </c>
      <c r="Y323" s="15" t="s">
        <v>4988</v>
      </c>
      <c r="Z323" s="15" t="s">
        <v>4989</v>
      </c>
      <c r="AA323" s="15" t="s">
        <v>4990</v>
      </c>
      <c r="AB323" s="15" t="s">
        <v>4991</v>
      </c>
      <c r="AC323" s="15" t="s">
        <v>4992</v>
      </c>
      <c r="AD323" s="15" t="s">
        <v>4993</v>
      </c>
      <c r="AE323" s="15" t="s">
        <v>4994</v>
      </c>
      <c r="AF323" s="15" t="s">
        <v>4995</v>
      </c>
      <c r="AG323" s="30"/>
      <c r="AH323" s="15" t="s">
        <v>4996</v>
      </c>
      <c r="AI323" s="15" t="s">
        <v>4997</v>
      </c>
      <c r="AJ323" s="15" t="s">
        <v>4998</v>
      </c>
      <c r="AK323" s="15" t="s">
        <v>4999</v>
      </c>
      <c r="AL323" s="15" t="s">
        <v>1318</v>
      </c>
      <c r="AM323" s="15" t="s">
        <v>5000</v>
      </c>
      <c r="AN323" s="15" t="s">
        <v>5001</v>
      </c>
      <c r="AO323" s="15" t="s">
        <v>3404</v>
      </c>
      <c r="AP323" s="15" t="s">
        <v>5002</v>
      </c>
      <c r="AQ323" s="15" t="s">
        <v>5003</v>
      </c>
      <c r="AR323" s="15" t="s">
        <v>1866</v>
      </c>
      <c r="AS323" s="15" t="s">
        <v>5004</v>
      </c>
      <c r="AT323" s="15" t="s">
        <v>5005</v>
      </c>
      <c r="AU323" s="15" t="s">
        <v>716</v>
      </c>
      <c r="AV323" s="15" t="s">
        <v>5006</v>
      </c>
      <c r="AW323" s="15" t="s">
        <v>5007</v>
      </c>
    </row>
    <row r="324" spans="1:49" s="33" customFormat="1" ht="229.5" x14ac:dyDescent="0.25">
      <c r="A324" s="15">
        <v>330</v>
      </c>
      <c r="B324" s="15">
        <v>501</v>
      </c>
      <c r="C324" s="32">
        <v>45257.814270833333</v>
      </c>
      <c r="D324" s="15" t="s">
        <v>646</v>
      </c>
      <c r="E324" s="15" t="s">
        <v>5008</v>
      </c>
      <c r="F324" s="15" t="str">
        <f t="shared" si="5"/>
        <v>Ana Paula Paula Trevisani</v>
      </c>
      <c r="G324" s="15" t="s">
        <v>451</v>
      </c>
      <c r="H324" s="15" t="s">
        <v>222</v>
      </c>
      <c r="I324" s="15" t="s">
        <v>1016</v>
      </c>
      <c r="J324" s="15" t="s">
        <v>996</v>
      </c>
      <c r="K324" s="15" t="s">
        <v>5009</v>
      </c>
      <c r="L324" s="15" t="s">
        <v>5010</v>
      </c>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15" t="s">
        <v>5011</v>
      </c>
      <c r="AU324" s="30"/>
      <c r="AV324" s="15" t="s">
        <v>5012</v>
      </c>
      <c r="AW324" s="15" t="s">
        <v>5013</v>
      </c>
    </row>
    <row r="325" spans="1:49" s="33" customFormat="1" ht="242.25" x14ac:dyDescent="0.25">
      <c r="A325" s="15">
        <v>331</v>
      </c>
      <c r="B325" s="15">
        <v>502</v>
      </c>
      <c r="C325" s="32">
        <v>45258.419421296298</v>
      </c>
      <c r="D325" s="15" t="s">
        <v>646</v>
      </c>
      <c r="E325" s="15" t="s">
        <v>5014</v>
      </c>
      <c r="F325" s="15" t="str">
        <f t="shared" si="5"/>
        <v>Marcos Henrique Camargo Rodrigues</v>
      </c>
      <c r="G325" s="15" t="s">
        <v>433</v>
      </c>
      <c r="H325" s="15" t="s">
        <v>182</v>
      </c>
      <c r="I325" s="15" t="s">
        <v>648</v>
      </c>
      <c r="J325" s="15" t="s">
        <v>3596</v>
      </c>
      <c r="K325" s="15" t="s">
        <v>5015</v>
      </c>
      <c r="L325" s="15" t="s">
        <v>5016</v>
      </c>
      <c r="M325" s="15" t="s">
        <v>5017</v>
      </c>
      <c r="N325" s="15" t="s">
        <v>5018</v>
      </c>
      <c r="O325" s="15" t="s">
        <v>5019</v>
      </c>
      <c r="P325" s="30"/>
      <c r="Q325" s="30"/>
      <c r="R325" s="30"/>
      <c r="S325" s="30"/>
      <c r="T325" s="30"/>
      <c r="U325" s="30"/>
      <c r="V325" s="30"/>
      <c r="W325" s="30"/>
      <c r="X325" s="30"/>
      <c r="Y325" s="30"/>
      <c r="Z325" s="30"/>
      <c r="AA325" s="30"/>
      <c r="AB325" s="30"/>
      <c r="AC325" s="30"/>
      <c r="AD325" s="30"/>
      <c r="AE325" s="15" t="s">
        <v>5020</v>
      </c>
      <c r="AF325" s="15" t="s">
        <v>5021</v>
      </c>
      <c r="AG325" s="15" t="s">
        <v>5022</v>
      </c>
      <c r="AH325" s="30"/>
      <c r="AI325" s="30"/>
      <c r="AJ325" s="30"/>
      <c r="AK325" s="30"/>
      <c r="AL325" s="30"/>
      <c r="AM325" s="30"/>
      <c r="AN325" s="30"/>
      <c r="AO325" s="30"/>
      <c r="AP325" s="30"/>
      <c r="AQ325" s="30"/>
      <c r="AR325" s="30"/>
      <c r="AS325" s="30"/>
      <c r="AT325" s="30"/>
      <c r="AU325" s="30"/>
      <c r="AV325" s="30"/>
      <c r="AW325" s="15" t="s">
        <v>5023</v>
      </c>
    </row>
    <row r="326" spans="1:49" s="33" customFormat="1" ht="409.5" x14ac:dyDescent="0.25">
      <c r="A326" s="15">
        <v>334</v>
      </c>
      <c r="B326" s="15">
        <v>505</v>
      </c>
      <c r="C326" s="32">
        <v>45258.576990740738</v>
      </c>
      <c r="D326" s="15" t="s">
        <v>646</v>
      </c>
      <c r="E326" s="15" t="s">
        <v>5024</v>
      </c>
      <c r="F326" s="15" t="str">
        <f t="shared" si="5"/>
        <v>Renato Yagi</v>
      </c>
      <c r="G326" s="15" t="s">
        <v>357</v>
      </c>
      <c r="H326" s="15" t="s">
        <v>189</v>
      </c>
      <c r="I326" s="15" t="s">
        <v>719</v>
      </c>
      <c r="J326" s="15" t="s">
        <v>5025</v>
      </c>
      <c r="K326" s="15" t="s">
        <v>5026</v>
      </c>
      <c r="L326" s="15" t="s">
        <v>5027</v>
      </c>
      <c r="M326" s="30"/>
      <c r="N326" s="15" t="s">
        <v>5028</v>
      </c>
      <c r="O326" s="15" t="s">
        <v>5029</v>
      </c>
      <c r="P326" s="30"/>
      <c r="Q326" s="15" t="s">
        <v>5030</v>
      </c>
      <c r="R326" s="30"/>
      <c r="S326" s="30"/>
      <c r="T326" s="15" t="s">
        <v>1431</v>
      </c>
      <c r="U326" s="30"/>
      <c r="V326" s="30"/>
      <c r="W326" s="15" t="s">
        <v>19</v>
      </c>
      <c r="X326" s="30"/>
      <c r="Y326" s="30"/>
      <c r="Z326" s="15" t="s">
        <v>5031</v>
      </c>
      <c r="AA326" s="30"/>
      <c r="AB326" s="30"/>
      <c r="AC326" s="15" t="s">
        <v>5032</v>
      </c>
      <c r="AD326" s="30"/>
      <c r="AE326" s="30"/>
      <c r="AF326" s="15" t="s">
        <v>5033</v>
      </c>
      <c r="AG326" s="30"/>
      <c r="AH326" s="30"/>
      <c r="AI326" s="15" t="s">
        <v>63</v>
      </c>
      <c r="AJ326" s="30"/>
      <c r="AK326" s="30"/>
      <c r="AL326" s="15" t="s">
        <v>5034</v>
      </c>
      <c r="AM326" s="30"/>
      <c r="AN326" s="30"/>
      <c r="AO326" s="15" t="s">
        <v>3213</v>
      </c>
      <c r="AP326" s="30"/>
      <c r="AQ326" s="30"/>
      <c r="AR326" s="15" t="s">
        <v>3264</v>
      </c>
      <c r="AS326" s="30"/>
      <c r="AT326" s="30"/>
      <c r="AU326" s="15" t="s">
        <v>408</v>
      </c>
      <c r="AV326" s="30"/>
      <c r="AW326" s="15" t="s">
        <v>5035</v>
      </c>
    </row>
    <row r="327" spans="1:49" s="33" customFormat="1" ht="63.75" x14ac:dyDescent="0.25">
      <c r="A327" s="15">
        <v>332</v>
      </c>
      <c r="B327" s="15">
        <v>503</v>
      </c>
      <c r="C327" s="32">
        <v>45258.530706018515</v>
      </c>
      <c r="D327" s="15" t="s">
        <v>646</v>
      </c>
      <c r="E327" s="15" t="s">
        <v>5036</v>
      </c>
      <c r="F327" s="15" t="str">
        <f t="shared" si="5"/>
        <v>Sérgio José Alves</v>
      </c>
      <c r="G327" s="15" t="s">
        <v>598</v>
      </c>
      <c r="H327" s="15" t="s">
        <v>195</v>
      </c>
      <c r="I327" s="15" t="s">
        <v>3231</v>
      </c>
      <c r="J327" s="15" t="s">
        <v>5037</v>
      </c>
      <c r="K327" s="15" t="s">
        <v>5038</v>
      </c>
      <c r="L327" s="15" t="s">
        <v>5039</v>
      </c>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15" t="s">
        <v>5040</v>
      </c>
    </row>
    <row r="328" spans="1:49" s="33" customFormat="1" ht="242.25" x14ac:dyDescent="0.25">
      <c r="A328" s="15">
        <v>333</v>
      </c>
      <c r="B328" s="15">
        <v>504</v>
      </c>
      <c r="C328" s="32">
        <v>45258.576331018521</v>
      </c>
      <c r="D328" s="15" t="s">
        <v>646</v>
      </c>
      <c r="E328" s="15" t="s">
        <v>5041</v>
      </c>
      <c r="F328" s="15" t="str">
        <f t="shared" si="5"/>
        <v>Jamile Santinello</v>
      </c>
      <c r="G328" s="15" t="s">
        <v>433</v>
      </c>
      <c r="H328" s="15" t="s">
        <v>222</v>
      </c>
      <c r="I328" s="15" t="s">
        <v>648</v>
      </c>
      <c r="J328" s="15" t="s">
        <v>996</v>
      </c>
      <c r="K328" s="15" t="s">
        <v>5042</v>
      </c>
      <c r="L328" s="15" t="s">
        <v>5043</v>
      </c>
      <c r="M328" s="30"/>
      <c r="N328" s="30"/>
      <c r="O328" s="30"/>
      <c r="P328" s="30"/>
      <c r="Q328" s="15" t="s">
        <v>5044</v>
      </c>
      <c r="R328" s="15" t="s">
        <v>5045</v>
      </c>
      <c r="S328" s="30"/>
      <c r="T328" s="30"/>
      <c r="U328" s="30"/>
      <c r="V328" s="30"/>
      <c r="W328" s="30"/>
      <c r="X328" s="30"/>
      <c r="Y328" s="30"/>
      <c r="Z328" s="30"/>
      <c r="AA328" s="30"/>
      <c r="AB328" s="30"/>
      <c r="AC328" s="30"/>
      <c r="AD328" s="30"/>
      <c r="AE328" s="30"/>
      <c r="AF328" s="30"/>
      <c r="AG328" s="30"/>
      <c r="AH328" s="30"/>
      <c r="AI328" s="15" t="s">
        <v>5046</v>
      </c>
      <c r="AJ328" s="30"/>
      <c r="AK328" s="30"/>
      <c r="AL328" s="30"/>
      <c r="AM328" s="30"/>
      <c r="AN328" s="30"/>
      <c r="AO328" s="30"/>
      <c r="AP328" s="30"/>
      <c r="AQ328" s="30"/>
      <c r="AR328" s="30"/>
      <c r="AS328" s="30"/>
      <c r="AT328" s="30"/>
      <c r="AU328" s="30"/>
      <c r="AV328" s="30"/>
      <c r="AW328" s="15" t="s">
        <v>5047</v>
      </c>
    </row>
    <row r="329" spans="1:49" s="33" customFormat="1" ht="229.5" x14ac:dyDescent="0.25">
      <c r="A329" s="15">
        <v>335</v>
      </c>
      <c r="B329" s="15">
        <v>506</v>
      </c>
      <c r="C329" s="32">
        <v>45258.609050925923</v>
      </c>
      <c r="D329" s="15" t="s">
        <v>646</v>
      </c>
      <c r="E329" s="15" t="s">
        <v>5048</v>
      </c>
      <c r="F329" s="15" t="str">
        <f t="shared" si="5"/>
        <v>Safira Pereira</v>
      </c>
      <c r="G329" s="15" t="s">
        <v>475</v>
      </c>
      <c r="H329" s="15" t="s">
        <v>189</v>
      </c>
      <c r="I329" s="15" t="s">
        <v>777</v>
      </c>
      <c r="J329" s="15" t="s">
        <v>1995</v>
      </c>
      <c r="K329" s="15" t="s">
        <v>5049</v>
      </c>
      <c r="L329" s="15" t="s">
        <v>5050</v>
      </c>
      <c r="M329" s="15" t="s">
        <v>5051</v>
      </c>
      <c r="N329" s="15" t="s">
        <v>5052</v>
      </c>
      <c r="O329" s="30"/>
      <c r="P329" s="30"/>
      <c r="Q329" s="15" t="s">
        <v>5053</v>
      </c>
      <c r="R329" s="30"/>
      <c r="S329" s="30"/>
      <c r="T329" s="15" t="s">
        <v>1415</v>
      </c>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15" t="s">
        <v>1137</v>
      </c>
      <c r="AV329" s="30"/>
      <c r="AW329" s="15" t="s">
        <v>5054</v>
      </c>
    </row>
    <row r="330" spans="1:49" s="33" customFormat="1" ht="318.75" x14ac:dyDescent="0.25">
      <c r="A330" s="15">
        <v>336</v>
      </c>
      <c r="B330" s="15">
        <v>507</v>
      </c>
      <c r="C330" s="32">
        <v>45258.618055555555</v>
      </c>
      <c r="D330" s="15" t="s">
        <v>646</v>
      </c>
      <c r="E330" s="15" t="s">
        <v>5055</v>
      </c>
      <c r="F330" s="15" t="str">
        <f t="shared" si="5"/>
        <v>André Luís Andrade Menolli</v>
      </c>
      <c r="G330" s="15" t="s">
        <v>257</v>
      </c>
      <c r="H330" s="15" t="s">
        <v>183</v>
      </c>
      <c r="I330" s="15" t="s">
        <v>29</v>
      </c>
      <c r="J330" s="15" t="s">
        <v>1301</v>
      </c>
      <c r="K330" s="15" t="s">
        <v>5056</v>
      </c>
      <c r="L330" s="15" t="s">
        <v>5057</v>
      </c>
      <c r="M330" s="15" t="s">
        <v>5058</v>
      </c>
      <c r="N330" s="15" t="s">
        <v>5059</v>
      </c>
      <c r="O330" s="15" t="s">
        <v>5060</v>
      </c>
      <c r="P330" s="30"/>
      <c r="Q330" s="15" t="s">
        <v>5061</v>
      </c>
      <c r="R330" s="30"/>
      <c r="S330" s="30"/>
      <c r="T330" s="15" t="s">
        <v>5062</v>
      </c>
      <c r="U330" s="30"/>
      <c r="V330" s="30"/>
      <c r="W330" s="15" t="s">
        <v>708</v>
      </c>
      <c r="X330" s="30"/>
      <c r="Y330" s="30"/>
      <c r="Z330" s="15" t="s">
        <v>5063</v>
      </c>
      <c r="AA330" s="30"/>
      <c r="AB330" s="30"/>
      <c r="AC330" s="15" t="s">
        <v>5064</v>
      </c>
      <c r="AD330" s="30"/>
      <c r="AE330" s="30"/>
      <c r="AF330" s="15" t="s">
        <v>2498</v>
      </c>
      <c r="AG330" s="30"/>
      <c r="AH330" s="30"/>
      <c r="AI330" s="15" t="s">
        <v>5065</v>
      </c>
      <c r="AJ330" s="30"/>
      <c r="AK330" s="30"/>
      <c r="AL330" s="15" t="s">
        <v>1864</v>
      </c>
      <c r="AM330" s="30"/>
      <c r="AN330" s="30"/>
      <c r="AO330" s="15" t="s">
        <v>2776</v>
      </c>
      <c r="AP330" s="30"/>
      <c r="AQ330" s="30"/>
      <c r="AR330" s="15" t="s">
        <v>1103</v>
      </c>
      <c r="AS330" s="30"/>
      <c r="AT330" s="30"/>
      <c r="AU330" s="15" t="s">
        <v>716</v>
      </c>
      <c r="AV330" s="30"/>
      <c r="AW330" s="30"/>
    </row>
    <row r="331" spans="1:49" s="33" customFormat="1" x14ac:dyDescent="0.25">
      <c r="A331" s="15">
        <v>337</v>
      </c>
      <c r="B331" s="15">
        <v>508</v>
      </c>
      <c r="C331" s="32">
        <v>45258.631990740738</v>
      </c>
      <c r="D331" s="15" t="s">
        <v>646</v>
      </c>
      <c r="E331" s="15" t="s">
        <v>5066</v>
      </c>
      <c r="F331" s="15" t="str">
        <f t="shared" si="5"/>
        <v>Fdas</v>
      </c>
      <c r="G331" s="15" t="s">
        <v>599</v>
      </c>
      <c r="H331" s="15" t="s">
        <v>223</v>
      </c>
      <c r="I331" s="30"/>
      <c r="J331" s="15" t="s">
        <v>5067</v>
      </c>
      <c r="K331" s="15" t="s">
        <v>5068</v>
      </c>
      <c r="L331" s="15" t="s">
        <v>5069</v>
      </c>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row>
    <row r="332" spans="1:49" s="33" customFormat="1" ht="409.5" x14ac:dyDescent="0.25">
      <c r="A332" s="15">
        <v>338</v>
      </c>
      <c r="B332" s="15">
        <v>509</v>
      </c>
      <c r="C332" s="32">
        <v>45258.663310185184</v>
      </c>
      <c r="D332" s="15" t="s">
        <v>646</v>
      </c>
      <c r="E332" s="15" t="s">
        <v>5070</v>
      </c>
      <c r="F332" s="15" t="str">
        <f t="shared" si="5"/>
        <v>Claudio Da Cunha</v>
      </c>
      <c r="G332" s="15" t="s">
        <v>403</v>
      </c>
      <c r="H332" s="15" t="s">
        <v>182</v>
      </c>
      <c r="I332" s="15" t="s">
        <v>648</v>
      </c>
      <c r="J332" s="15" t="s">
        <v>2869</v>
      </c>
      <c r="K332" s="15" t="s">
        <v>5071</v>
      </c>
      <c r="L332" s="15" t="s">
        <v>5072</v>
      </c>
      <c r="M332" s="15" t="s">
        <v>5073</v>
      </c>
      <c r="N332" s="30"/>
      <c r="O332" s="15" t="s">
        <v>5074</v>
      </c>
      <c r="P332" s="30"/>
      <c r="Q332" s="15" t="s">
        <v>5075</v>
      </c>
      <c r="R332" s="30"/>
      <c r="S332" s="30"/>
      <c r="T332" s="15" t="s">
        <v>5076</v>
      </c>
      <c r="U332" s="30"/>
      <c r="V332" s="30"/>
      <c r="W332" s="30"/>
      <c r="X332" s="30"/>
      <c r="Y332" s="30"/>
      <c r="Z332" s="30"/>
      <c r="AA332" s="30"/>
      <c r="AB332" s="30"/>
      <c r="AC332" s="15" t="s">
        <v>5077</v>
      </c>
      <c r="AD332" s="15" t="s">
        <v>5078</v>
      </c>
      <c r="AE332" s="30"/>
      <c r="AF332" s="30"/>
      <c r="AG332" s="30"/>
      <c r="AH332" s="30"/>
      <c r="AI332" s="30"/>
      <c r="AJ332" s="30"/>
      <c r="AK332" s="30"/>
      <c r="AL332" s="30"/>
      <c r="AM332" s="30"/>
      <c r="AN332" s="30"/>
      <c r="AO332" s="30"/>
      <c r="AP332" s="30"/>
      <c r="AQ332" s="30"/>
      <c r="AR332" s="30"/>
      <c r="AS332" s="30"/>
      <c r="AT332" s="30"/>
      <c r="AU332" s="30"/>
      <c r="AV332" s="30"/>
      <c r="AW332" s="15" t="s">
        <v>5079</v>
      </c>
    </row>
    <row r="333" spans="1:49" s="33" customFormat="1" ht="293.25" x14ac:dyDescent="0.25">
      <c r="A333" s="15">
        <v>339</v>
      </c>
      <c r="B333" s="15">
        <v>510</v>
      </c>
      <c r="C333" s="32">
        <v>45258.669502314813</v>
      </c>
      <c r="D333" s="15" t="s">
        <v>646</v>
      </c>
      <c r="E333" s="15" t="s">
        <v>5080</v>
      </c>
      <c r="F333" s="15" t="str">
        <f t="shared" si="5"/>
        <v>Cristiane Mengue Feniman Moritz</v>
      </c>
      <c r="G333" s="15" t="s">
        <v>324</v>
      </c>
      <c r="H333" s="15" t="s">
        <v>221</v>
      </c>
      <c r="I333" s="15" t="s">
        <v>648</v>
      </c>
      <c r="J333" s="15" t="s">
        <v>859</v>
      </c>
      <c r="K333" s="15" t="s">
        <v>5081</v>
      </c>
      <c r="L333" s="15" t="s">
        <v>5082</v>
      </c>
      <c r="M333" s="15" t="s">
        <v>5083</v>
      </c>
      <c r="N333" s="15" t="s">
        <v>5084</v>
      </c>
      <c r="O333" s="30"/>
      <c r="P333" s="15" t="s">
        <v>5085</v>
      </c>
      <c r="Q333" s="15" t="s">
        <v>5086</v>
      </c>
      <c r="R333" s="30"/>
      <c r="S333" s="30"/>
      <c r="T333" s="15" t="s">
        <v>5087</v>
      </c>
      <c r="U333" s="30"/>
      <c r="V333" s="30"/>
      <c r="W333" s="15" t="s">
        <v>1146</v>
      </c>
      <c r="X333" s="30"/>
      <c r="Y333" s="30"/>
      <c r="Z333" s="15" t="s">
        <v>5088</v>
      </c>
      <c r="AA333" s="30"/>
      <c r="AB333" s="30"/>
      <c r="AC333" s="15" t="s">
        <v>5089</v>
      </c>
      <c r="AD333" s="30"/>
      <c r="AE333" s="30"/>
      <c r="AF333" s="15" t="s">
        <v>5090</v>
      </c>
      <c r="AG333" s="30"/>
      <c r="AH333" s="30"/>
      <c r="AI333" s="30"/>
      <c r="AJ333" s="30"/>
      <c r="AK333" s="30"/>
      <c r="AL333" s="15" t="s">
        <v>2096</v>
      </c>
      <c r="AM333" s="30"/>
      <c r="AN333" s="30"/>
      <c r="AO333" s="30"/>
      <c r="AP333" s="30"/>
      <c r="AQ333" s="30"/>
      <c r="AR333" s="30"/>
      <c r="AS333" s="30"/>
      <c r="AT333" s="30"/>
      <c r="AU333" s="30"/>
      <c r="AV333" s="30"/>
      <c r="AW333" s="30"/>
    </row>
    <row r="334" spans="1:49" s="33" customFormat="1" ht="331.5" x14ac:dyDescent="0.25">
      <c r="A334" s="15">
        <v>340</v>
      </c>
      <c r="B334" s="15">
        <v>511</v>
      </c>
      <c r="C334" s="32">
        <v>45259.704930555556</v>
      </c>
      <c r="D334" s="15" t="s">
        <v>646</v>
      </c>
      <c r="E334" s="15" t="s">
        <v>5091</v>
      </c>
      <c r="F334" s="15" t="str">
        <f t="shared" si="5"/>
        <v>Ediane Arantes Siqueira</v>
      </c>
      <c r="G334" s="15" t="s">
        <v>601</v>
      </c>
      <c r="H334" s="15" t="s">
        <v>224</v>
      </c>
      <c r="I334" s="15" t="s">
        <v>29</v>
      </c>
      <c r="J334" s="15" t="s">
        <v>5092</v>
      </c>
      <c r="K334" s="15" t="s">
        <v>5093</v>
      </c>
      <c r="L334" s="15" t="s">
        <v>5094</v>
      </c>
      <c r="M334" s="30"/>
      <c r="N334" s="15" t="s">
        <v>5095</v>
      </c>
      <c r="O334" s="15" t="s">
        <v>5096</v>
      </c>
      <c r="P334" s="30"/>
      <c r="Q334" s="15" t="s">
        <v>5097</v>
      </c>
      <c r="R334" s="30"/>
      <c r="S334" s="30"/>
      <c r="T334" s="15" t="s">
        <v>5098</v>
      </c>
      <c r="U334" s="30"/>
      <c r="V334" s="30"/>
      <c r="W334" s="15" t="s">
        <v>1313</v>
      </c>
      <c r="X334" s="30"/>
      <c r="Y334" s="30"/>
      <c r="Z334" s="15" t="s">
        <v>5099</v>
      </c>
      <c r="AA334" s="30"/>
      <c r="AB334" s="30"/>
      <c r="AC334" s="15" t="s">
        <v>5100</v>
      </c>
      <c r="AD334" s="30"/>
      <c r="AE334" s="30"/>
      <c r="AF334" s="15" t="s">
        <v>5101</v>
      </c>
      <c r="AG334" s="30"/>
      <c r="AH334" s="30"/>
      <c r="AI334" s="15" t="s">
        <v>5102</v>
      </c>
      <c r="AJ334" s="30"/>
      <c r="AK334" s="30"/>
      <c r="AL334" s="15" t="s">
        <v>5103</v>
      </c>
      <c r="AM334" s="30"/>
      <c r="AN334" s="30"/>
      <c r="AO334" s="15" t="s">
        <v>5104</v>
      </c>
      <c r="AP334" s="30"/>
      <c r="AQ334" s="30"/>
      <c r="AR334" s="15" t="s">
        <v>1103</v>
      </c>
      <c r="AS334" s="30"/>
      <c r="AT334" s="30"/>
      <c r="AU334" s="15" t="s">
        <v>716</v>
      </c>
      <c r="AV334" s="15" t="s">
        <v>5105</v>
      </c>
      <c r="AW334" s="15" t="s">
        <v>5106</v>
      </c>
    </row>
    <row r="335" spans="1:49" s="33" customFormat="1" x14ac:dyDescent="0.25">
      <c r="A335" s="15">
        <v>341</v>
      </c>
      <c r="B335" s="15">
        <v>512</v>
      </c>
      <c r="C335" s="32">
        <v>45260.338750000003</v>
      </c>
      <c r="D335" s="15" t="s">
        <v>646</v>
      </c>
      <c r="E335" s="15" t="s">
        <v>5107</v>
      </c>
      <c r="F335" s="15" t="str">
        <f t="shared" si="5"/>
        <v>Odete Pedro Garcia</v>
      </c>
      <c r="G335" s="15" t="s">
        <v>602</v>
      </c>
      <c r="H335" s="15" t="s">
        <v>225</v>
      </c>
      <c r="I335" s="30"/>
      <c r="J335" s="15" t="s">
        <v>5108</v>
      </c>
      <c r="K335" s="15" t="s">
        <v>5109</v>
      </c>
      <c r="L335" s="15" t="s">
        <v>5110</v>
      </c>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15" t="s">
        <v>5111</v>
      </c>
    </row>
    <row r="336" spans="1:49" s="33" customFormat="1" ht="280.5" x14ac:dyDescent="0.25">
      <c r="A336" s="15">
        <v>342</v>
      </c>
      <c r="B336" s="15">
        <v>513</v>
      </c>
      <c r="C336" s="32">
        <v>45260.395856481482</v>
      </c>
      <c r="D336" s="15" t="s">
        <v>646</v>
      </c>
      <c r="E336" s="15" t="s">
        <v>5112</v>
      </c>
      <c r="F336" s="15" t="str">
        <f t="shared" si="5"/>
        <v>Juliano Dias</v>
      </c>
      <c r="G336" s="15" t="s">
        <v>603</v>
      </c>
      <c r="H336" s="15" t="s">
        <v>214</v>
      </c>
      <c r="I336" s="15" t="s">
        <v>648</v>
      </c>
      <c r="J336" s="15" t="s">
        <v>5113</v>
      </c>
      <c r="K336" s="15" t="s">
        <v>5114</v>
      </c>
      <c r="L336" s="15" t="s">
        <v>5115</v>
      </c>
      <c r="M336" s="15" t="s">
        <v>5116</v>
      </c>
      <c r="N336" s="15" t="s">
        <v>5117</v>
      </c>
      <c r="O336" s="30"/>
      <c r="P336" s="15" t="s">
        <v>5118</v>
      </c>
      <c r="Q336" s="15" t="s">
        <v>5119</v>
      </c>
      <c r="R336" s="30"/>
      <c r="S336" s="30"/>
      <c r="T336" s="15" t="s">
        <v>5120</v>
      </c>
      <c r="U336" s="30"/>
      <c r="V336" s="30"/>
      <c r="W336" s="15" t="s">
        <v>664</v>
      </c>
      <c r="X336" s="30"/>
      <c r="Y336" s="30"/>
      <c r="Z336" s="15" t="s">
        <v>5121</v>
      </c>
      <c r="AA336" s="30"/>
      <c r="AB336" s="30"/>
      <c r="AC336" s="15" t="s">
        <v>5122</v>
      </c>
      <c r="AD336" s="30"/>
      <c r="AE336" s="30"/>
      <c r="AF336" s="15" t="s">
        <v>5123</v>
      </c>
      <c r="AG336" s="30"/>
      <c r="AH336" s="30"/>
      <c r="AI336" s="15" t="s">
        <v>5124</v>
      </c>
      <c r="AJ336" s="30"/>
      <c r="AK336" s="30"/>
      <c r="AL336" s="15" t="s">
        <v>1152</v>
      </c>
      <c r="AM336" s="30"/>
      <c r="AN336" s="30"/>
      <c r="AO336" s="15" t="s">
        <v>5125</v>
      </c>
      <c r="AP336" s="30"/>
      <c r="AQ336" s="30"/>
      <c r="AR336" s="15" t="s">
        <v>3305</v>
      </c>
      <c r="AS336" s="30"/>
      <c r="AT336" s="30"/>
      <c r="AU336" s="15" t="s">
        <v>716</v>
      </c>
      <c r="AV336" s="15" t="s">
        <v>5126</v>
      </c>
      <c r="AW336" s="15" t="s">
        <v>5127</v>
      </c>
    </row>
    <row r="337" spans="1:49" s="33" customFormat="1" ht="293.25" x14ac:dyDescent="0.25">
      <c r="A337" s="15">
        <v>343</v>
      </c>
      <c r="B337" s="15">
        <v>514</v>
      </c>
      <c r="C337" s="32">
        <v>45260.456238425926</v>
      </c>
      <c r="D337" s="15" t="s">
        <v>646</v>
      </c>
      <c r="E337" s="15" t="s">
        <v>5128</v>
      </c>
      <c r="F337" s="15" t="str">
        <f t="shared" si="5"/>
        <v>Elaine Eskildssen</v>
      </c>
      <c r="G337" s="15" t="s">
        <v>604</v>
      </c>
      <c r="H337" s="15" t="s">
        <v>196</v>
      </c>
      <c r="I337" s="15" t="s">
        <v>648</v>
      </c>
      <c r="J337" s="15" t="s">
        <v>5129</v>
      </c>
      <c r="K337" s="15" t="s">
        <v>5130</v>
      </c>
      <c r="L337" s="15" t="s">
        <v>5131</v>
      </c>
      <c r="M337" s="30"/>
      <c r="N337" s="15" t="s">
        <v>5132</v>
      </c>
      <c r="O337" s="30"/>
      <c r="P337" s="30"/>
      <c r="Q337" s="15" t="s">
        <v>5133</v>
      </c>
      <c r="R337" s="30"/>
      <c r="S337" s="30"/>
      <c r="T337" s="15" t="s">
        <v>3936</v>
      </c>
      <c r="U337" s="30"/>
      <c r="V337" s="30"/>
      <c r="W337" s="15" t="s">
        <v>1024</v>
      </c>
      <c r="X337" s="30"/>
      <c r="Y337" s="30"/>
      <c r="Z337" s="15" t="s">
        <v>5134</v>
      </c>
      <c r="AA337" s="30"/>
      <c r="AB337" s="30"/>
      <c r="AC337" s="15" t="s">
        <v>5135</v>
      </c>
      <c r="AD337" s="30"/>
      <c r="AE337" s="30"/>
      <c r="AF337" s="15" t="s">
        <v>5136</v>
      </c>
      <c r="AG337" s="30"/>
      <c r="AH337" s="30"/>
      <c r="AI337" s="15" t="s">
        <v>5137</v>
      </c>
      <c r="AJ337" s="30"/>
      <c r="AK337" s="30"/>
      <c r="AL337" s="15" t="s">
        <v>2120</v>
      </c>
      <c r="AM337" s="30"/>
      <c r="AN337" s="30"/>
      <c r="AO337" s="15" t="s">
        <v>2121</v>
      </c>
      <c r="AP337" s="30"/>
      <c r="AQ337" s="30"/>
      <c r="AR337" s="15" t="s">
        <v>715</v>
      </c>
      <c r="AS337" s="30"/>
      <c r="AT337" s="30"/>
      <c r="AU337" s="15" t="s">
        <v>716</v>
      </c>
      <c r="AV337" s="30"/>
      <c r="AW337" s="30"/>
    </row>
    <row r="338" spans="1:49" s="51" customFormat="1" ht="140.25" x14ac:dyDescent="0.25">
      <c r="A338" s="48">
        <v>344</v>
      </c>
      <c r="B338" s="48">
        <v>515</v>
      </c>
      <c r="C338" s="49">
        <v>45261.478773148148</v>
      </c>
      <c r="D338" s="48" t="s">
        <v>646</v>
      </c>
      <c r="E338" s="48" t="s">
        <v>5138</v>
      </c>
      <c r="F338" s="48" t="str">
        <f t="shared" si="5"/>
        <v>Rubens Luiz Ferreira Gusso</v>
      </c>
      <c r="G338" s="48" t="s">
        <v>605</v>
      </c>
      <c r="H338" s="48" t="s">
        <v>200</v>
      </c>
      <c r="I338" s="48" t="s">
        <v>2367</v>
      </c>
      <c r="J338" s="48" t="s">
        <v>5139</v>
      </c>
      <c r="K338" s="48" t="s">
        <v>5140</v>
      </c>
      <c r="L338" s="48" t="s">
        <v>5141</v>
      </c>
      <c r="M338" s="48" t="s">
        <v>5142</v>
      </c>
      <c r="N338" s="48" t="s">
        <v>5143</v>
      </c>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48" t="s">
        <v>5144</v>
      </c>
    </row>
    <row r="339" spans="1:49" s="51" customFormat="1" ht="204" x14ac:dyDescent="0.25">
      <c r="A339" s="48">
        <v>345</v>
      </c>
      <c r="B339" s="48">
        <v>516</v>
      </c>
      <c r="C339" s="49">
        <v>45261.570289351854</v>
      </c>
      <c r="D339" s="48" t="s">
        <v>646</v>
      </c>
      <c r="E339" s="48" t="s">
        <v>5145</v>
      </c>
      <c r="F339" s="48" t="str">
        <f t="shared" si="5"/>
        <v>Marcelo Vargas</v>
      </c>
      <c r="G339" s="48" t="s">
        <v>606</v>
      </c>
      <c r="H339" s="48" t="s">
        <v>182</v>
      </c>
      <c r="I339" s="48" t="s">
        <v>1106</v>
      </c>
      <c r="J339" s="48" t="s">
        <v>5146</v>
      </c>
      <c r="K339" s="48" t="s">
        <v>5147</v>
      </c>
      <c r="L339" s="48" t="s">
        <v>5148</v>
      </c>
      <c r="M339" s="50"/>
      <c r="N339" s="50"/>
      <c r="O339" s="50"/>
      <c r="P339" s="50"/>
      <c r="Q339" s="50"/>
      <c r="R339" s="50"/>
      <c r="S339" s="50"/>
      <c r="T339" s="50"/>
      <c r="U339" s="50"/>
      <c r="V339" s="50"/>
      <c r="W339" s="50"/>
      <c r="X339" s="50"/>
      <c r="Y339" s="50"/>
      <c r="Z339" s="50"/>
      <c r="AA339" s="50"/>
      <c r="AB339" s="50"/>
      <c r="AC339" s="50"/>
      <c r="AD339" s="50"/>
      <c r="AE339" s="50"/>
      <c r="AF339" s="50"/>
      <c r="AG339" s="50"/>
      <c r="AH339" s="48" t="s">
        <v>5149</v>
      </c>
      <c r="AI339" s="48" t="s">
        <v>160</v>
      </c>
      <c r="AJ339" s="50"/>
      <c r="AK339" s="48" t="s">
        <v>5150</v>
      </c>
      <c r="AL339" s="48" t="s">
        <v>5151</v>
      </c>
      <c r="AM339" s="48" t="s">
        <v>5152</v>
      </c>
      <c r="AN339" s="50"/>
      <c r="AO339" s="50"/>
      <c r="AP339" s="50"/>
      <c r="AQ339" s="50"/>
      <c r="AR339" s="50"/>
      <c r="AS339" s="50"/>
      <c r="AT339" s="50"/>
      <c r="AU339" s="50"/>
      <c r="AV339" s="50"/>
      <c r="AW339" s="48" t="s">
        <v>5153</v>
      </c>
    </row>
    <row r="340" spans="1:49" s="51" customFormat="1" ht="242.25" x14ac:dyDescent="0.25">
      <c r="A340" s="48">
        <v>347</v>
      </c>
      <c r="B340" s="48">
        <v>518</v>
      </c>
      <c r="C340" s="49">
        <v>45264.375405092593</v>
      </c>
      <c r="D340" s="48" t="s">
        <v>646</v>
      </c>
      <c r="E340" s="48" t="s">
        <v>5154</v>
      </c>
      <c r="F340" s="48" t="str">
        <f t="shared" si="5"/>
        <v>Luciana Andreia Fondazzi Martimiano</v>
      </c>
      <c r="G340" s="48" t="s">
        <v>324</v>
      </c>
      <c r="H340" s="48" t="s">
        <v>194</v>
      </c>
      <c r="I340" s="48" t="s">
        <v>648</v>
      </c>
      <c r="J340" s="48" t="s">
        <v>2637</v>
      </c>
      <c r="K340" s="48" t="s">
        <v>5155</v>
      </c>
      <c r="L340" s="48" t="s">
        <v>5156</v>
      </c>
      <c r="M340" s="48" t="s">
        <v>5157</v>
      </c>
      <c r="N340" s="48" t="s">
        <v>5158</v>
      </c>
      <c r="O340" s="50"/>
      <c r="P340" s="50"/>
      <c r="Q340" s="50"/>
      <c r="R340" s="50"/>
      <c r="S340" s="50"/>
      <c r="T340" s="50"/>
      <c r="U340" s="50"/>
      <c r="V340" s="48" t="s">
        <v>5159</v>
      </c>
      <c r="W340" s="48" t="s">
        <v>1696</v>
      </c>
      <c r="X340" s="48" t="s">
        <v>5160</v>
      </c>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48" t="s">
        <v>5161</v>
      </c>
    </row>
    <row r="341" spans="1:49" s="51" customFormat="1" ht="243" thickBot="1" x14ac:dyDescent="0.3">
      <c r="A341" s="48">
        <v>346</v>
      </c>
      <c r="B341" s="48">
        <v>517</v>
      </c>
      <c r="C341" s="49">
        <v>45264.37537037037</v>
      </c>
      <c r="D341" s="48" t="s">
        <v>646</v>
      </c>
      <c r="E341" s="48" t="s">
        <v>5162</v>
      </c>
      <c r="F341" s="48" t="str">
        <f t="shared" si="5"/>
        <v>Jeverson Machado Do Nascimento</v>
      </c>
      <c r="G341" s="48" t="s">
        <v>377</v>
      </c>
      <c r="H341" s="48" t="s">
        <v>189</v>
      </c>
      <c r="I341" s="48" t="s">
        <v>5163</v>
      </c>
      <c r="J341" s="48" t="s">
        <v>5164</v>
      </c>
      <c r="K341" s="48" t="s">
        <v>5165</v>
      </c>
      <c r="L341" s="48" t="s">
        <v>5166</v>
      </c>
      <c r="M341" s="50"/>
      <c r="N341" s="50"/>
      <c r="O341" s="50"/>
      <c r="P341" s="50"/>
      <c r="Q341" s="50"/>
      <c r="R341" s="50"/>
      <c r="S341" s="48" t="s">
        <v>5167</v>
      </c>
      <c r="T341" s="48" t="s">
        <v>5168</v>
      </c>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row>
    <row r="342" spans="1:49" ht="204.75" thickBot="1" x14ac:dyDescent="0.3">
      <c r="A342" s="15">
        <v>348</v>
      </c>
      <c r="B342" s="15">
        <v>519</v>
      </c>
      <c r="C342" s="32">
        <v>45264.42796296296</v>
      </c>
      <c r="D342" s="15" t="s">
        <v>646</v>
      </c>
      <c r="E342" s="15" t="s">
        <v>5169</v>
      </c>
      <c r="F342" s="46" t="s">
        <v>5169</v>
      </c>
      <c r="G342" s="15" t="s">
        <v>375</v>
      </c>
      <c r="H342" s="15" t="s">
        <v>201</v>
      </c>
      <c r="I342" s="15" t="s">
        <v>4737</v>
      </c>
      <c r="J342" s="15" t="s">
        <v>5170</v>
      </c>
      <c r="K342" s="15" t="s">
        <v>5171</v>
      </c>
      <c r="L342" s="15" t="s">
        <v>5172</v>
      </c>
      <c r="M342" s="15" t="s">
        <v>5173</v>
      </c>
      <c r="N342" s="15" t="s">
        <v>5174</v>
      </c>
      <c r="O342" s="30"/>
      <c r="P342" s="30"/>
      <c r="Q342" s="30"/>
      <c r="R342" s="30"/>
      <c r="S342" s="30"/>
      <c r="T342" s="30"/>
      <c r="U342" s="30"/>
      <c r="V342" s="30"/>
      <c r="W342" s="30"/>
      <c r="X342" s="30"/>
      <c r="Y342" s="30"/>
      <c r="Z342" s="30"/>
      <c r="AA342" s="30"/>
      <c r="AB342" s="15" t="s">
        <v>5175</v>
      </c>
      <c r="AC342" s="15" t="s">
        <v>5176</v>
      </c>
      <c r="AD342" s="30"/>
      <c r="AE342" s="30"/>
      <c r="AF342" s="30"/>
      <c r="AG342" s="30"/>
      <c r="AH342" s="30"/>
      <c r="AI342" s="30"/>
      <c r="AJ342" s="30"/>
      <c r="AK342" s="30"/>
      <c r="AL342" s="30"/>
      <c r="AM342" s="30"/>
      <c r="AN342" s="30"/>
      <c r="AO342" s="30"/>
      <c r="AP342" s="30"/>
      <c r="AQ342" s="30"/>
      <c r="AR342" s="30"/>
      <c r="AS342" s="30"/>
      <c r="AT342" s="30"/>
      <c r="AU342" s="30"/>
    </row>
    <row r="343" spans="1:49" ht="217.5" thickBot="1" x14ac:dyDescent="0.3">
      <c r="A343" s="15">
        <v>349</v>
      </c>
      <c r="B343" s="15">
        <v>520</v>
      </c>
      <c r="C343" s="32">
        <v>45264.448819444442</v>
      </c>
      <c r="D343" s="15" t="s">
        <v>646</v>
      </c>
      <c r="E343" s="15" t="s">
        <v>5177</v>
      </c>
      <c r="F343" s="47" t="s">
        <v>5177</v>
      </c>
      <c r="G343" s="15" t="s">
        <v>5178</v>
      </c>
      <c r="H343" s="15" t="s">
        <v>194</v>
      </c>
      <c r="I343" s="30"/>
      <c r="J343" s="15" t="s">
        <v>5179</v>
      </c>
      <c r="K343" s="15" t="s">
        <v>5180</v>
      </c>
      <c r="L343" s="15" t="s">
        <v>5181</v>
      </c>
      <c r="M343" s="15" t="s">
        <v>5182</v>
      </c>
      <c r="N343" s="15" t="s">
        <v>5183</v>
      </c>
      <c r="O343" s="15" t="s">
        <v>5184</v>
      </c>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row>
    <row r="344" spans="1:49" ht="332.25" thickBot="1" x14ac:dyDescent="0.3">
      <c r="A344" s="15">
        <v>350</v>
      </c>
      <c r="B344" s="15">
        <v>521</v>
      </c>
      <c r="C344" s="32">
        <v>45264.523576388892</v>
      </c>
      <c r="D344" s="15" t="s">
        <v>646</v>
      </c>
      <c r="E344" s="15" t="s">
        <v>5185</v>
      </c>
      <c r="F344" s="47" t="s">
        <v>5186</v>
      </c>
      <c r="G344" s="15" t="s">
        <v>510</v>
      </c>
      <c r="H344" s="15" t="s">
        <v>201</v>
      </c>
      <c r="I344" s="15" t="s">
        <v>2252</v>
      </c>
      <c r="J344" s="15" t="s">
        <v>2368</v>
      </c>
      <c r="K344" s="15" t="s">
        <v>5187</v>
      </c>
      <c r="L344" s="15" t="s">
        <v>5188</v>
      </c>
      <c r="M344" s="15" t="s">
        <v>5189</v>
      </c>
      <c r="N344" s="15" t="s">
        <v>5190</v>
      </c>
      <c r="O344" s="15" t="s">
        <v>5191</v>
      </c>
      <c r="P344" s="30"/>
      <c r="Q344" s="30"/>
      <c r="R344" s="30"/>
      <c r="S344" s="30"/>
      <c r="T344" s="30"/>
      <c r="U344" s="30"/>
      <c r="V344" s="30"/>
      <c r="W344" s="30"/>
      <c r="X344" s="30"/>
      <c r="Y344" s="30"/>
      <c r="Z344" s="30"/>
      <c r="AA344" s="30"/>
      <c r="AB344" s="30"/>
      <c r="AC344" s="30"/>
      <c r="AD344" s="30"/>
      <c r="AE344" s="15" t="s">
        <v>5192</v>
      </c>
      <c r="AF344" s="15" t="s">
        <v>5193</v>
      </c>
      <c r="AG344" s="15" t="s">
        <v>5194</v>
      </c>
      <c r="AH344" s="30"/>
      <c r="AI344" s="30"/>
      <c r="AJ344" s="30"/>
      <c r="AK344" s="30"/>
      <c r="AL344" s="30"/>
      <c r="AM344" s="30"/>
      <c r="AN344" s="30"/>
      <c r="AO344" s="30"/>
      <c r="AP344" s="30"/>
      <c r="AQ344" s="30"/>
      <c r="AR344" s="30"/>
      <c r="AS344" s="30"/>
      <c r="AT344" s="15" t="s">
        <v>5195</v>
      </c>
      <c r="AU344" s="15" t="s">
        <v>1009</v>
      </c>
    </row>
    <row r="345" spans="1:49" ht="409.6" thickBot="1" x14ac:dyDescent="0.3">
      <c r="A345" s="15">
        <v>351</v>
      </c>
      <c r="B345" s="15">
        <v>522</v>
      </c>
      <c r="C345" s="32">
        <v>45264.740127314813</v>
      </c>
      <c r="D345" s="15" t="s">
        <v>646</v>
      </c>
      <c r="E345" s="15" t="s">
        <v>5196</v>
      </c>
      <c r="F345" s="47" t="s">
        <v>5196</v>
      </c>
      <c r="G345" s="15" t="s">
        <v>5197</v>
      </c>
      <c r="H345" s="15" t="s">
        <v>182</v>
      </c>
      <c r="I345" s="15" t="s">
        <v>648</v>
      </c>
      <c r="J345" s="15" t="s">
        <v>5198</v>
      </c>
      <c r="K345" s="15" t="s">
        <v>5199</v>
      </c>
      <c r="L345" s="15" t="s">
        <v>5200</v>
      </c>
      <c r="M345" s="30"/>
      <c r="N345" s="30"/>
      <c r="O345" s="30"/>
      <c r="P345" s="15" t="s">
        <v>5201</v>
      </c>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15" t="s">
        <v>5202</v>
      </c>
      <c r="AN345" s="30"/>
      <c r="AO345" s="30"/>
      <c r="AP345" s="30"/>
      <c r="AQ345" s="30"/>
      <c r="AR345" s="30"/>
      <c r="AS345" s="30"/>
      <c r="AT345" s="30"/>
      <c r="AU345" s="30"/>
    </row>
    <row r="346" spans="1:49" ht="281.25" thickBot="1" x14ac:dyDescent="0.3">
      <c r="A346" s="15">
        <v>352</v>
      </c>
      <c r="B346" s="15">
        <v>523</v>
      </c>
      <c r="C346" s="32">
        <v>45264.758796296293</v>
      </c>
      <c r="D346" s="15" t="s">
        <v>646</v>
      </c>
      <c r="E346" s="15" t="s">
        <v>5203</v>
      </c>
      <c r="F346" s="47" t="s">
        <v>5203</v>
      </c>
      <c r="G346" s="15" t="s">
        <v>5204</v>
      </c>
      <c r="H346" s="15" t="s">
        <v>182</v>
      </c>
      <c r="I346" s="30"/>
      <c r="J346" s="15" t="s">
        <v>766</v>
      </c>
      <c r="K346" s="15" t="s">
        <v>5205</v>
      </c>
      <c r="L346" s="15" t="s">
        <v>5206</v>
      </c>
      <c r="M346" s="30"/>
      <c r="N346" s="30"/>
      <c r="O346" s="30"/>
      <c r="P346" s="30"/>
      <c r="Q346" s="30"/>
      <c r="R346" s="30"/>
      <c r="S346" s="30"/>
      <c r="T346" s="30"/>
      <c r="U346" s="30"/>
      <c r="V346" s="30"/>
      <c r="W346" s="30"/>
      <c r="X346" s="30"/>
      <c r="Y346" s="30"/>
      <c r="Z346" s="30"/>
      <c r="AA346" s="30"/>
      <c r="AB346" s="30"/>
      <c r="AC346" s="30"/>
      <c r="AD346" s="30"/>
      <c r="AE346" s="30"/>
      <c r="AF346" s="30"/>
      <c r="AG346" s="30"/>
      <c r="AH346" s="15" t="s">
        <v>5207</v>
      </c>
      <c r="AI346" s="15" t="s">
        <v>5208</v>
      </c>
      <c r="AJ346" s="15" t="s">
        <v>5209</v>
      </c>
      <c r="AK346" s="30"/>
      <c r="AL346" s="30"/>
      <c r="AM346" s="30"/>
      <c r="AN346" s="30"/>
      <c r="AO346" s="30"/>
      <c r="AP346" s="30"/>
      <c r="AQ346" s="30"/>
      <c r="AR346" s="30"/>
      <c r="AS346" s="30"/>
      <c r="AT346" s="15" t="s">
        <v>5210</v>
      </c>
      <c r="AU346" s="30"/>
    </row>
    <row r="347" spans="1:49" ht="255.75" thickBot="1" x14ac:dyDescent="0.3">
      <c r="A347" s="15">
        <v>353</v>
      </c>
      <c r="B347" s="15">
        <v>524</v>
      </c>
      <c r="C347" s="32">
        <v>45264.799050925925</v>
      </c>
      <c r="D347" s="15" t="s">
        <v>646</v>
      </c>
      <c r="E347" s="15" t="s">
        <v>5211</v>
      </c>
      <c r="F347" s="47" t="s">
        <v>5211</v>
      </c>
      <c r="G347" s="15" t="s">
        <v>5212</v>
      </c>
      <c r="H347" s="15" t="s">
        <v>182</v>
      </c>
      <c r="I347" s="15" t="s">
        <v>690</v>
      </c>
      <c r="J347" s="15" t="s">
        <v>5213</v>
      </c>
      <c r="K347" s="15" t="s">
        <v>5214</v>
      </c>
      <c r="L347" s="15" t="s">
        <v>5215</v>
      </c>
      <c r="M347" s="15" t="s">
        <v>5216</v>
      </c>
      <c r="N347" s="15" t="s">
        <v>5217</v>
      </c>
      <c r="O347" s="30"/>
      <c r="P347" s="15" t="s">
        <v>5218</v>
      </c>
      <c r="Q347" s="15" t="s">
        <v>5219</v>
      </c>
      <c r="R347" s="30"/>
      <c r="S347" s="15" t="s">
        <v>5220</v>
      </c>
      <c r="T347" s="15" t="s">
        <v>5221</v>
      </c>
      <c r="U347" s="30"/>
      <c r="V347" s="15" t="s">
        <v>5222</v>
      </c>
      <c r="W347" s="15" t="s">
        <v>2344</v>
      </c>
      <c r="X347" s="30"/>
      <c r="Y347" s="15" t="s">
        <v>5223</v>
      </c>
      <c r="Z347" s="15" t="s">
        <v>5224</v>
      </c>
      <c r="AA347" s="30"/>
      <c r="AB347" s="30"/>
      <c r="AC347" s="30"/>
      <c r="AD347" s="30"/>
      <c r="AE347" s="15" t="s">
        <v>5225</v>
      </c>
      <c r="AF347" s="15" t="s">
        <v>5226</v>
      </c>
      <c r="AG347" s="30"/>
      <c r="AH347" s="30"/>
      <c r="AI347" s="15" t="s">
        <v>5227</v>
      </c>
      <c r="AJ347" s="30"/>
      <c r="AK347" s="15" t="s">
        <v>5228</v>
      </c>
      <c r="AL347" s="15" t="s">
        <v>5229</v>
      </c>
      <c r="AM347" s="30"/>
      <c r="AN347" s="30"/>
      <c r="AO347" s="15" t="s">
        <v>1212</v>
      </c>
      <c r="AP347" s="30"/>
      <c r="AQ347" s="30"/>
      <c r="AR347" s="30"/>
      <c r="AS347" s="30"/>
      <c r="AT347" s="15" t="s">
        <v>5230</v>
      </c>
      <c r="AU347" s="15" t="s">
        <v>1104</v>
      </c>
    </row>
    <row r="348" spans="1:49" ht="281.25" thickBot="1" x14ac:dyDescent="0.3">
      <c r="A348" s="15">
        <v>354</v>
      </c>
      <c r="B348" s="15">
        <v>525</v>
      </c>
      <c r="C348" s="32">
        <v>45264.84202546296</v>
      </c>
      <c r="D348" s="15" t="s">
        <v>646</v>
      </c>
      <c r="E348" s="15" t="s">
        <v>5231</v>
      </c>
      <c r="F348" s="47" t="s">
        <v>5232</v>
      </c>
      <c r="G348" s="15" t="s">
        <v>5233</v>
      </c>
      <c r="H348" s="15" t="s">
        <v>182</v>
      </c>
      <c r="I348" s="15" t="s">
        <v>719</v>
      </c>
      <c r="J348" s="15" t="s">
        <v>5234</v>
      </c>
      <c r="K348" s="15" t="s">
        <v>5235</v>
      </c>
      <c r="L348" s="15" t="s">
        <v>5236</v>
      </c>
      <c r="M348" s="30"/>
      <c r="N348" s="30"/>
      <c r="O348" s="30"/>
      <c r="P348" s="30"/>
      <c r="Q348" s="30"/>
      <c r="R348" s="30"/>
      <c r="S348" s="30"/>
      <c r="T348" s="30"/>
      <c r="U348" s="30"/>
      <c r="V348" s="30"/>
      <c r="W348" s="30"/>
      <c r="X348" s="30"/>
      <c r="Y348" s="30"/>
      <c r="Z348" s="30"/>
      <c r="AA348" s="30"/>
      <c r="AB348" s="30"/>
      <c r="AC348" s="30"/>
      <c r="AD348" s="30"/>
      <c r="AE348" s="30"/>
      <c r="AF348" s="15" t="s">
        <v>5237</v>
      </c>
      <c r="AG348" s="30"/>
      <c r="AH348" s="30"/>
      <c r="AI348" s="15" t="s">
        <v>5238</v>
      </c>
      <c r="AJ348" s="30"/>
      <c r="AK348" s="15" t="s">
        <v>5239</v>
      </c>
      <c r="AL348" s="15" t="s">
        <v>5240</v>
      </c>
      <c r="AM348" s="30"/>
      <c r="AN348" s="30"/>
      <c r="AO348" s="30"/>
      <c r="AP348" s="30"/>
      <c r="AQ348" s="30"/>
      <c r="AR348" s="30"/>
      <c r="AS348" s="30"/>
      <c r="AT348" s="15" t="s">
        <v>5241</v>
      </c>
      <c r="AU348" s="15" t="s">
        <v>716</v>
      </c>
    </row>
    <row r="349" spans="1:49" ht="255.75" thickBot="1" x14ac:dyDescent="0.3">
      <c r="A349" s="15">
        <v>355</v>
      </c>
      <c r="B349" s="15">
        <v>526</v>
      </c>
      <c r="C349" s="32">
        <v>45264.950243055559</v>
      </c>
      <c r="D349" s="15" t="s">
        <v>646</v>
      </c>
      <c r="E349" s="15" t="s">
        <v>5242</v>
      </c>
      <c r="F349" s="47" t="s">
        <v>5242</v>
      </c>
      <c r="G349" s="15" t="s">
        <v>5243</v>
      </c>
      <c r="H349" s="15" t="s">
        <v>201</v>
      </c>
      <c r="I349" s="15" t="s">
        <v>176</v>
      </c>
      <c r="J349" s="15" t="s">
        <v>5244</v>
      </c>
      <c r="K349" s="15" t="s">
        <v>5245</v>
      </c>
      <c r="L349" s="15" t="s">
        <v>5246</v>
      </c>
      <c r="M349" s="15" t="s">
        <v>5247</v>
      </c>
      <c r="N349" s="15" t="s">
        <v>5028</v>
      </c>
      <c r="O349" s="15" t="s">
        <v>5248</v>
      </c>
      <c r="P349" s="15" t="s">
        <v>5249</v>
      </c>
      <c r="Q349" s="15" t="s">
        <v>5250</v>
      </c>
      <c r="R349" s="30"/>
      <c r="S349" s="15" t="s">
        <v>5251</v>
      </c>
      <c r="T349" s="15" t="s">
        <v>5252</v>
      </c>
      <c r="U349" s="30"/>
      <c r="V349" s="15" t="s">
        <v>5253</v>
      </c>
      <c r="W349" s="15" t="s">
        <v>1402</v>
      </c>
      <c r="X349" s="30"/>
      <c r="Y349" s="15" t="s">
        <v>5254</v>
      </c>
      <c r="Z349" s="15" t="s">
        <v>5255</v>
      </c>
      <c r="AA349" s="30"/>
      <c r="AB349" s="15" t="s">
        <v>5256</v>
      </c>
      <c r="AC349" s="15" t="s">
        <v>5257</v>
      </c>
      <c r="AD349" s="30"/>
      <c r="AE349" s="15" t="s">
        <v>5258</v>
      </c>
      <c r="AF349" s="15" t="s">
        <v>5259</v>
      </c>
      <c r="AG349" s="30"/>
      <c r="AH349" s="15" t="s">
        <v>5260</v>
      </c>
      <c r="AI349" s="15" t="s">
        <v>5261</v>
      </c>
      <c r="AJ349" s="30"/>
      <c r="AK349" s="30"/>
      <c r="AL349" s="15" t="s">
        <v>5262</v>
      </c>
      <c r="AM349" s="30"/>
      <c r="AN349" s="30"/>
      <c r="AO349" s="15" t="s">
        <v>954</v>
      </c>
      <c r="AP349" s="30"/>
      <c r="AQ349" s="30"/>
      <c r="AR349" s="15" t="s">
        <v>2203</v>
      </c>
      <c r="AS349" s="30"/>
      <c r="AT349" s="30"/>
      <c r="AU349" s="15" t="s">
        <v>856</v>
      </c>
    </row>
    <row r="350" spans="1:49" ht="409.6" thickBot="1" x14ac:dyDescent="0.3">
      <c r="A350" s="15">
        <v>357</v>
      </c>
      <c r="B350" s="15">
        <v>528</v>
      </c>
      <c r="C350" s="32">
        <v>45265.501458333332</v>
      </c>
      <c r="D350" s="15" t="s">
        <v>646</v>
      </c>
      <c r="E350" s="15" t="s">
        <v>5263</v>
      </c>
      <c r="F350" s="47" t="s">
        <v>5264</v>
      </c>
      <c r="G350" s="15" t="s">
        <v>5265</v>
      </c>
      <c r="H350" s="15" t="s">
        <v>195</v>
      </c>
      <c r="I350" s="15" t="s">
        <v>1016</v>
      </c>
      <c r="J350" s="15" t="s">
        <v>1373</v>
      </c>
      <c r="K350" s="15" t="s">
        <v>5266</v>
      </c>
      <c r="L350" s="15" t="s">
        <v>5267</v>
      </c>
      <c r="M350" s="15" t="s">
        <v>5268</v>
      </c>
      <c r="N350" s="15" t="s">
        <v>5269</v>
      </c>
      <c r="O350" s="15" t="s">
        <v>5270</v>
      </c>
      <c r="P350" s="15" t="s">
        <v>5271</v>
      </c>
      <c r="Q350" s="15" t="s">
        <v>5272</v>
      </c>
      <c r="R350" s="30"/>
      <c r="S350" s="30"/>
      <c r="T350" s="15" t="s">
        <v>5273</v>
      </c>
      <c r="U350" s="30"/>
      <c r="V350" s="15" t="s">
        <v>5274</v>
      </c>
      <c r="W350" s="15" t="s">
        <v>1024</v>
      </c>
      <c r="X350" s="15" t="s">
        <v>5275</v>
      </c>
      <c r="Y350" s="15" t="s">
        <v>5276</v>
      </c>
      <c r="Z350" s="15" t="s">
        <v>5277</v>
      </c>
      <c r="AA350" s="30"/>
      <c r="AB350" s="30"/>
      <c r="AC350" s="15" t="s">
        <v>5278</v>
      </c>
      <c r="AD350" s="15" t="s">
        <v>5279</v>
      </c>
      <c r="AE350" s="15" t="s">
        <v>5280</v>
      </c>
      <c r="AF350" s="15" t="s">
        <v>5281</v>
      </c>
      <c r="AG350" s="15" t="s">
        <v>5282</v>
      </c>
      <c r="AH350" s="30"/>
      <c r="AI350" s="15" t="s">
        <v>5283</v>
      </c>
      <c r="AJ350" s="30"/>
      <c r="AK350" s="30"/>
      <c r="AL350" s="15" t="s">
        <v>5284</v>
      </c>
      <c r="AM350" s="30"/>
      <c r="AN350" s="30"/>
      <c r="AO350" s="15" t="s">
        <v>2085</v>
      </c>
      <c r="AP350" s="30"/>
      <c r="AQ350" s="30"/>
      <c r="AR350" s="15" t="s">
        <v>762</v>
      </c>
      <c r="AS350" s="30"/>
      <c r="AT350" s="30"/>
      <c r="AU350" s="15" t="s">
        <v>716</v>
      </c>
    </row>
    <row r="351" spans="1:49" ht="179.25" thickBot="1" x14ac:dyDescent="0.3">
      <c r="A351" s="15">
        <v>356</v>
      </c>
      <c r="B351" s="15">
        <v>527</v>
      </c>
      <c r="C351" s="32">
        <v>45265.468634259261</v>
      </c>
      <c r="D351" s="15" t="s">
        <v>646</v>
      </c>
      <c r="E351" s="15" t="s">
        <v>5285</v>
      </c>
      <c r="F351" s="47" t="s">
        <v>5285</v>
      </c>
      <c r="G351" s="15" t="s">
        <v>375</v>
      </c>
      <c r="H351" s="15" t="s">
        <v>201</v>
      </c>
      <c r="I351" s="15" t="s">
        <v>176</v>
      </c>
      <c r="J351" s="15" t="s">
        <v>1301</v>
      </c>
      <c r="K351" s="15" t="s">
        <v>5286</v>
      </c>
      <c r="L351" s="15" t="s">
        <v>5287</v>
      </c>
      <c r="M351" s="30"/>
      <c r="N351" s="15" t="s">
        <v>5288</v>
      </c>
      <c r="O351" s="30"/>
      <c r="P351" s="30"/>
      <c r="Q351" s="30"/>
      <c r="R351" s="30"/>
      <c r="S351" s="30"/>
      <c r="T351" s="15" t="s">
        <v>58</v>
      </c>
      <c r="U351" s="30"/>
      <c r="V351" s="30"/>
      <c r="W351" s="30"/>
      <c r="X351" s="30"/>
      <c r="Y351" s="30"/>
      <c r="Z351" s="30"/>
      <c r="AA351" s="30"/>
      <c r="AB351" s="30"/>
      <c r="AC351" s="30"/>
      <c r="AD351" s="30"/>
      <c r="AE351" s="30"/>
      <c r="AF351" s="15" t="s">
        <v>74</v>
      </c>
      <c r="AG351" s="30"/>
      <c r="AH351" s="30"/>
      <c r="AI351" s="15" t="s">
        <v>5289</v>
      </c>
      <c r="AJ351" s="30"/>
      <c r="AK351" s="30"/>
      <c r="AL351" s="30"/>
      <c r="AM351" s="30"/>
      <c r="AN351" s="30"/>
      <c r="AO351" s="15" t="s">
        <v>5290</v>
      </c>
      <c r="AP351" s="30"/>
      <c r="AQ351" s="30"/>
      <c r="AR351" s="30"/>
      <c r="AS351" s="30"/>
      <c r="AT351" s="30"/>
      <c r="AU351" s="15" t="s">
        <v>408</v>
      </c>
    </row>
    <row r="352" spans="1:49" ht="15.75" thickBot="1" x14ac:dyDescent="0.3">
      <c r="A352" s="15">
        <v>358</v>
      </c>
      <c r="B352" s="15">
        <v>529</v>
      </c>
      <c r="C352" s="32">
        <v>45265.651319444441</v>
      </c>
      <c r="D352" s="15" t="s">
        <v>646</v>
      </c>
      <c r="E352" s="15" t="s">
        <v>5291</v>
      </c>
      <c r="F352" s="47" t="s">
        <v>5291</v>
      </c>
      <c r="G352" s="15" t="s">
        <v>360</v>
      </c>
      <c r="H352" s="15" t="s">
        <v>195</v>
      </c>
      <c r="I352" s="15" t="s">
        <v>719</v>
      </c>
      <c r="J352" s="15" t="s">
        <v>5292</v>
      </c>
      <c r="K352" s="15" t="s">
        <v>5293</v>
      </c>
      <c r="L352" s="15" t="s">
        <v>5294</v>
      </c>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row>
    <row r="353" spans="1:47" ht="15.75" thickBot="1" x14ac:dyDescent="0.3">
      <c r="A353" s="15">
        <v>359</v>
      </c>
      <c r="B353" s="15">
        <v>530</v>
      </c>
      <c r="C353" s="32">
        <v>45265.683067129627</v>
      </c>
      <c r="D353" s="15" t="s">
        <v>646</v>
      </c>
      <c r="E353" s="15" t="s">
        <v>5295</v>
      </c>
      <c r="F353" s="47" t="s">
        <v>5296</v>
      </c>
      <c r="G353" s="15" t="s">
        <v>5297</v>
      </c>
      <c r="H353" s="15" t="s">
        <v>195</v>
      </c>
      <c r="I353" s="15" t="s">
        <v>1016</v>
      </c>
      <c r="J353" s="15" t="s">
        <v>5298</v>
      </c>
      <c r="K353" s="15" t="s">
        <v>5299</v>
      </c>
      <c r="L353" s="15" t="s">
        <v>5300</v>
      </c>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row>
    <row r="354" spans="1:47" ht="409.6" thickBot="1" x14ac:dyDescent="0.3">
      <c r="A354" s="15">
        <v>360</v>
      </c>
      <c r="B354" s="15">
        <v>531</v>
      </c>
      <c r="C354" s="32">
        <v>45265.691817129627</v>
      </c>
      <c r="D354" s="15" t="s">
        <v>646</v>
      </c>
      <c r="E354" s="15" t="s">
        <v>5301</v>
      </c>
      <c r="F354" s="47" t="s">
        <v>5302</v>
      </c>
      <c r="G354" s="15" t="s">
        <v>516</v>
      </c>
      <c r="H354" s="15" t="s">
        <v>195</v>
      </c>
      <c r="I354" s="15" t="s">
        <v>1558</v>
      </c>
      <c r="J354" s="15" t="s">
        <v>5303</v>
      </c>
      <c r="K354" s="15" t="s">
        <v>5304</v>
      </c>
      <c r="L354" s="15" t="s">
        <v>5305</v>
      </c>
      <c r="M354" s="15" t="s">
        <v>5306</v>
      </c>
      <c r="N354" s="15" t="s">
        <v>5307</v>
      </c>
      <c r="O354" s="30"/>
      <c r="P354" s="30"/>
      <c r="Q354" s="15" t="s">
        <v>5308</v>
      </c>
      <c r="R354" s="30"/>
      <c r="S354" s="30"/>
      <c r="T354" s="15" t="s">
        <v>5309</v>
      </c>
      <c r="U354" s="15" t="s">
        <v>5310</v>
      </c>
      <c r="V354" s="30"/>
      <c r="W354" s="15" t="s">
        <v>1402</v>
      </c>
      <c r="X354" s="30"/>
      <c r="Y354" s="30"/>
      <c r="Z354" s="15" t="s">
        <v>5311</v>
      </c>
      <c r="AA354" s="30"/>
      <c r="AB354" s="30"/>
      <c r="AC354" s="15" t="s">
        <v>5312</v>
      </c>
      <c r="AD354" s="15" t="s">
        <v>5313</v>
      </c>
      <c r="AE354" s="30"/>
      <c r="AF354" s="15" t="s">
        <v>5314</v>
      </c>
      <c r="AG354" s="30"/>
      <c r="AH354" s="30"/>
      <c r="AI354" s="15" t="s">
        <v>5315</v>
      </c>
      <c r="AJ354" s="30"/>
      <c r="AK354" s="30"/>
      <c r="AL354" s="15" t="s">
        <v>5316</v>
      </c>
      <c r="AM354" s="30"/>
      <c r="AN354" s="30"/>
      <c r="AO354" s="15" t="s">
        <v>3957</v>
      </c>
      <c r="AP354" s="30"/>
      <c r="AQ354" s="30"/>
      <c r="AR354" s="15" t="s">
        <v>935</v>
      </c>
      <c r="AS354" s="15" t="s">
        <v>5317</v>
      </c>
      <c r="AT354" s="30"/>
      <c r="AU354" s="15" t="s">
        <v>716</v>
      </c>
    </row>
    <row r="355" spans="1:47" ht="383.25" thickBot="1" x14ac:dyDescent="0.3">
      <c r="A355" s="15">
        <v>361</v>
      </c>
      <c r="B355" s="15">
        <v>532</v>
      </c>
      <c r="C355" s="32">
        <v>45265.717638888891</v>
      </c>
      <c r="D355" s="15" t="s">
        <v>646</v>
      </c>
      <c r="E355" s="15" t="s">
        <v>5318</v>
      </c>
      <c r="F355" s="47" t="s">
        <v>5318</v>
      </c>
      <c r="G355" s="15" t="s">
        <v>578</v>
      </c>
      <c r="H355" s="15" t="s">
        <v>182</v>
      </c>
      <c r="I355" s="30"/>
      <c r="J355" s="15" t="s">
        <v>996</v>
      </c>
      <c r="K355" s="15" t="s">
        <v>5319</v>
      </c>
      <c r="L355" s="15" t="s">
        <v>5320</v>
      </c>
      <c r="M355" s="30"/>
      <c r="N355" s="15" t="s">
        <v>5321</v>
      </c>
      <c r="O355" s="15" t="s">
        <v>5322</v>
      </c>
      <c r="P355" s="30"/>
      <c r="Q355" s="15" t="s">
        <v>5323</v>
      </c>
      <c r="R355" s="30"/>
      <c r="S355" s="30"/>
      <c r="T355" s="15" t="s">
        <v>5324</v>
      </c>
      <c r="U355" s="30"/>
      <c r="V355" s="30"/>
      <c r="W355" s="30"/>
      <c r="X355" s="30"/>
      <c r="Y355" s="30"/>
      <c r="Z355" s="15" t="s">
        <v>5325</v>
      </c>
      <c r="AA355" s="30"/>
      <c r="AB355" s="30"/>
      <c r="AC355" s="30"/>
      <c r="AD355" s="30"/>
      <c r="AE355" s="15" t="s">
        <v>5326</v>
      </c>
      <c r="AF355" s="15" t="s">
        <v>5327</v>
      </c>
      <c r="AG355" s="30"/>
      <c r="AH355" s="15" t="s">
        <v>5328</v>
      </c>
      <c r="AI355" s="15" t="s">
        <v>5329</v>
      </c>
      <c r="AJ355" s="15" t="s">
        <v>5330</v>
      </c>
      <c r="AK355" s="30"/>
      <c r="AL355" s="15" t="s">
        <v>2620</v>
      </c>
      <c r="AM355" s="15" t="s">
        <v>5331</v>
      </c>
      <c r="AN355" s="30"/>
      <c r="AO355" s="30"/>
      <c r="AP355" s="30"/>
      <c r="AQ355" s="30"/>
      <c r="AR355" s="30"/>
      <c r="AS355" s="30"/>
      <c r="AT355" s="30"/>
      <c r="AU355" s="30"/>
    </row>
    <row r="356" spans="1:47" ht="153.75" thickBot="1" x14ac:dyDescent="0.3">
      <c r="A356" s="15">
        <v>362</v>
      </c>
      <c r="B356" s="15">
        <v>533</v>
      </c>
      <c r="C356" s="32">
        <v>45265.718043981484</v>
      </c>
      <c r="D356" s="15" t="s">
        <v>646</v>
      </c>
      <c r="E356" s="15" t="s">
        <v>5332</v>
      </c>
      <c r="F356" s="47" t="s">
        <v>5333</v>
      </c>
      <c r="G356" s="15" t="s">
        <v>418</v>
      </c>
      <c r="H356" s="15" t="s">
        <v>182</v>
      </c>
      <c r="I356" s="15" t="s">
        <v>648</v>
      </c>
      <c r="J356" s="15" t="s">
        <v>1301</v>
      </c>
      <c r="K356" s="15" t="s">
        <v>5334</v>
      </c>
      <c r="L356" s="15" t="s">
        <v>5335</v>
      </c>
      <c r="M356" s="15" t="s">
        <v>5336</v>
      </c>
      <c r="N356" s="15" t="s">
        <v>4767</v>
      </c>
      <c r="O356" s="30"/>
      <c r="P356" s="30"/>
      <c r="Q356" s="30"/>
      <c r="R356" s="30"/>
      <c r="S356" s="15" t="s">
        <v>5337</v>
      </c>
      <c r="T356" s="15" t="s">
        <v>5338</v>
      </c>
      <c r="U356" s="30"/>
      <c r="V356" s="30"/>
      <c r="W356" s="30"/>
      <c r="X356" s="30"/>
      <c r="Y356" s="30"/>
      <c r="Z356" s="30"/>
      <c r="AA356" s="30"/>
      <c r="AB356" s="30"/>
      <c r="AC356" s="30"/>
      <c r="AD356" s="30"/>
      <c r="AE356" s="30"/>
      <c r="AF356" s="30"/>
      <c r="AG356" s="30"/>
      <c r="AH356" s="15" t="s">
        <v>5339</v>
      </c>
      <c r="AI356" s="15" t="s">
        <v>5340</v>
      </c>
      <c r="AJ356" s="30"/>
      <c r="AK356" s="30"/>
      <c r="AL356" s="30"/>
      <c r="AM356" s="30"/>
      <c r="AN356" s="30"/>
      <c r="AO356" s="30"/>
      <c r="AP356" s="30"/>
      <c r="AQ356" s="30"/>
      <c r="AR356" s="30"/>
      <c r="AS356" s="30"/>
      <c r="AT356" s="30"/>
      <c r="AU356" s="30"/>
    </row>
    <row r="357" spans="1:47" ht="15.75" thickBot="1" x14ac:dyDescent="0.3">
      <c r="A357" s="15">
        <v>363</v>
      </c>
      <c r="B357" s="15">
        <v>534</v>
      </c>
      <c r="C357" s="32">
        <v>45265.727581018517</v>
      </c>
      <c r="D357" s="15" t="s">
        <v>646</v>
      </c>
      <c r="E357" s="15" t="s">
        <v>5341</v>
      </c>
      <c r="F357" s="47" t="s">
        <v>5342</v>
      </c>
      <c r="G357" s="15" t="s">
        <v>358</v>
      </c>
      <c r="H357" s="15" t="s">
        <v>195</v>
      </c>
      <c r="I357" s="15" t="s">
        <v>648</v>
      </c>
      <c r="J357" s="15" t="s">
        <v>4770</v>
      </c>
      <c r="K357" s="15" t="s">
        <v>5343</v>
      </c>
      <c r="L357" s="15" t="s">
        <v>5344</v>
      </c>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row>
    <row r="358" spans="1:47" ht="306.75" thickBot="1" x14ac:dyDescent="0.3">
      <c r="A358" s="15">
        <v>365</v>
      </c>
      <c r="B358" s="15">
        <v>536</v>
      </c>
      <c r="C358" s="32">
        <v>45265.764004629629</v>
      </c>
      <c r="D358" s="15" t="s">
        <v>646</v>
      </c>
      <c r="E358" s="15" t="s">
        <v>5345</v>
      </c>
      <c r="F358" s="47" t="s">
        <v>5346</v>
      </c>
      <c r="G358" s="15" t="s">
        <v>360</v>
      </c>
      <c r="H358" s="15" t="s">
        <v>195</v>
      </c>
      <c r="I358" s="15" t="s">
        <v>2252</v>
      </c>
      <c r="J358" s="15" t="s">
        <v>5347</v>
      </c>
      <c r="K358" s="15" t="s">
        <v>5348</v>
      </c>
      <c r="L358" s="15" t="s">
        <v>5349</v>
      </c>
      <c r="M358" s="30"/>
      <c r="N358" s="15" t="s">
        <v>5350</v>
      </c>
      <c r="O358" s="15" t="s">
        <v>5351</v>
      </c>
      <c r="P358" s="15" t="s">
        <v>5352</v>
      </c>
      <c r="Q358" s="15" t="s">
        <v>5353</v>
      </c>
      <c r="R358" s="30"/>
      <c r="S358" s="15" t="s">
        <v>5354</v>
      </c>
      <c r="T358" s="15" t="s">
        <v>5355</v>
      </c>
      <c r="U358" s="30"/>
      <c r="V358" s="30"/>
      <c r="W358" s="15" t="s">
        <v>750</v>
      </c>
      <c r="X358" s="30"/>
      <c r="Y358" s="30"/>
      <c r="Z358" s="15" t="s">
        <v>5356</v>
      </c>
      <c r="AA358" s="30"/>
      <c r="AB358" s="30"/>
      <c r="AC358" s="15" t="s">
        <v>5357</v>
      </c>
      <c r="AD358" s="30"/>
      <c r="AE358" s="30"/>
      <c r="AF358" s="15" t="s">
        <v>5358</v>
      </c>
      <c r="AG358" s="30"/>
      <c r="AH358" s="30"/>
      <c r="AI358" s="15" t="s">
        <v>2588</v>
      </c>
      <c r="AJ358" s="30"/>
      <c r="AK358" s="30"/>
      <c r="AL358" s="30"/>
      <c r="AM358" s="30"/>
      <c r="AN358" s="30"/>
      <c r="AO358" s="15" t="s">
        <v>2332</v>
      </c>
      <c r="AP358" s="30"/>
      <c r="AQ358" s="30"/>
      <c r="AR358" s="30"/>
      <c r="AS358" s="30"/>
      <c r="AT358" s="30"/>
      <c r="AU358" s="30"/>
    </row>
    <row r="359" spans="1:47" ht="306.75" thickBot="1" x14ac:dyDescent="0.3">
      <c r="A359" s="15">
        <v>364</v>
      </c>
      <c r="B359" s="15">
        <v>535</v>
      </c>
      <c r="C359" s="32">
        <v>45265.763321759259</v>
      </c>
      <c r="D359" s="15" t="s">
        <v>646</v>
      </c>
      <c r="E359" s="15" t="s">
        <v>5359</v>
      </c>
      <c r="F359" s="47" t="s">
        <v>5360</v>
      </c>
      <c r="G359" s="15" t="s">
        <v>358</v>
      </c>
      <c r="H359" s="15" t="s">
        <v>195</v>
      </c>
      <c r="I359" s="15" t="s">
        <v>1016</v>
      </c>
      <c r="J359" s="15" t="s">
        <v>859</v>
      </c>
      <c r="K359" s="15" t="s">
        <v>5361</v>
      </c>
      <c r="L359" s="15" t="s">
        <v>5362</v>
      </c>
      <c r="M359" s="15" t="s">
        <v>5363</v>
      </c>
      <c r="N359" s="15" t="s">
        <v>2576</v>
      </c>
      <c r="O359" s="15" t="s">
        <v>5364</v>
      </c>
      <c r="P359" s="15" t="s">
        <v>5365</v>
      </c>
      <c r="Q359" s="15" t="s">
        <v>5366</v>
      </c>
      <c r="R359" s="30"/>
      <c r="S359" s="15" t="s">
        <v>5367</v>
      </c>
      <c r="T359" s="15" t="s">
        <v>5368</v>
      </c>
      <c r="U359" s="30"/>
      <c r="V359" s="30"/>
      <c r="W359" s="15" t="s">
        <v>750</v>
      </c>
      <c r="X359" s="30"/>
      <c r="Y359" s="30"/>
      <c r="Z359" s="15" t="s">
        <v>5369</v>
      </c>
      <c r="AA359" s="30"/>
      <c r="AB359" s="30"/>
      <c r="AC359" s="15" t="s">
        <v>5370</v>
      </c>
      <c r="AD359" s="30"/>
      <c r="AE359" s="15" t="s">
        <v>5371</v>
      </c>
      <c r="AF359" s="15" t="s">
        <v>5372</v>
      </c>
      <c r="AG359" s="30"/>
      <c r="AH359" s="30"/>
      <c r="AI359" s="15" t="s">
        <v>5373</v>
      </c>
      <c r="AJ359" s="30"/>
      <c r="AK359" s="30"/>
      <c r="AL359" s="15" t="s">
        <v>5374</v>
      </c>
      <c r="AM359" s="30"/>
      <c r="AN359" s="30"/>
      <c r="AO359" s="15" t="s">
        <v>2792</v>
      </c>
      <c r="AP359" s="30"/>
      <c r="AQ359" s="30"/>
      <c r="AR359" s="15" t="s">
        <v>737</v>
      </c>
      <c r="AS359" s="30"/>
      <c r="AT359" s="30"/>
      <c r="AU359" s="15" t="s">
        <v>716</v>
      </c>
    </row>
    <row r="360" spans="1:47" ht="217.5" thickBot="1" x14ac:dyDescent="0.3">
      <c r="A360" s="15">
        <v>366</v>
      </c>
      <c r="B360" s="15">
        <v>537</v>
      </c>
      <c r="C360" s="32">
        <v>45265.787233796298</v>
      </c>
      <c r="D360" s="15" t="s">
        <v>646</v>
      </c>
      <c r="E360" s="15" t="s">
        <v>5375</v>
      </c>
      <c r="F360" s="47" t="s">
        <v>5375</v>
      </c>
      <c r="G360" s="15" t="s">
        <v>510</v>
      </c>
      <c r="H360" s="15" t="s">
        <v>201</v>
      </c>
      <c r="I360" s="15" t="s">
        <v>5376</v>
      </c>
      <c r="J360" s="15" t="s">
        <v>5377</v>
      </c>
      <c r="K360" s="15" t="s">
        <v>5378</v>
      </c>
      <c r="L360" s="15" t="s">
        <v>5379</v>
      </c>
      <c r="M360" s="30"/>
      <c r="N360" s="30"/>
      <c r="O360" s="30"/>
      <c r="P360" s="30"/>
      <c r="Q360" s="30"/>
      <c r="R360" s="30"/>
      <c r="S360" s="30"/>
      <c r="T360" s="30"/>
      <c r="U360" s="30"/>
      <c r="V360" s="30"/>
      <c r="W360" s="30"/>
      <c r="X360" s="30"/>
      <c r="Y360" s="30"/>
      <c r="Z360" s="30"/>
      <c r="AA360" s="30"/>
      <c r="AB360" s="30"/>
      <c r="AC360" s="30"/>
      <c r="AD360" s="30"/>
      <c r="AE360" s="15" t="s">
        <v>5380</v>
      </c>
      <c r="AF360" s="15" t="s">
        <v>3288</v>
      </c>
      <c r="AG360" s="30"/>
      <c r="AH360" s="30"/>
      <c r="AI360" s="30"/>
      <c r="AJ360" s="30"/>
      <c r="AK360" s="30"/>
      <c r="AL360" s="30"/>
      <c r="AM360" s="30"/>
      <c r="AN360" s="30"/>
      <c r="AO360" s="30"/>
      <c r="AP360" s="30"/>
      <c r="AQ360" s="30"/>
      <c r="AR360" s="30"/>
      <c r="AS360" s="30"/>
      <c r="AT360" s="30"/>
      <c r="AU360" s="30"/>
    </row>
    <row r="361" spans="1:47" ht="255.75" thickBot="1" x14ac:dyDescent="0.3">
      <c r="A361" s="15">
        <v>367</v>
      </c>
      <c r="B361" s="15">
        <v>538</v>
      </c>
      <c r="C361" s="32">
        <v>45265.939270833333</v>
      </c>
      <c r="D361" s="15" t="s">
        <v>646</v>
      </c>
      <c r="E361" s="15" t="s">
        <v>5381</v>
      </c>
      <c r="F361" s="47" t="s">
        <v>5382</v>
      </c>
      <c r="G361" s="15" t="s">
        <v>358</v>
      </c>
      <c r="H361" s="15" t="s">
        <v>195</v>
      </c>
      <c r="I361" s="15" t="s">
        <v>719</v>
      </c>
      <c r="J361" s="15" t="s">
        <v>958</v>
      </c>
      <c r="K361" s="15" t="s">
        <v>5383</v>
      </c>
      <c r="L361" s="15" t="s">
        <v>5384</v>
      </c>
      <c r="M361" s="30"/>
      <c r="N361" s="15" t="s">
        <v>1592</v>
      </c>
      <c r="O361" s="30"/>
      <c r="P361" s="30"/>
      <c r="Q361" s="15" t="s">
        <v>5385</v>
      </c>
      <c r="R361" s="30"/>
      <c r="S361" s="30"/>
      <c r="T361" s="15" t="s">
        <v>5386</v>
      </c>
      <c r="U361" s="30"/>
      <c r="V361" s="30"/>
      <c r="W361" s="15" t="s">
        <v>1146</v>
      </c>
      <c r="X361" s="30"/>
      <c r="Y361" s="30"/>
      <c r="Z361" s="15" t="s">
        <v>5387</v>
      </c>
      <c r="AA361" s="30"/>
      <c r="AB361" s="30"/>
      <c r="AC361" s="30"/>
      <c r="AD361" s="30"/>
      <c r="AE361" s="30"/>
      <c r="AF361" s="30"/>
      <c r="AG361" s="30"/>
      <c r="AH361" s="30"/>
      <c r="AI361" s="30"/>
      <c r="AJ361" s="30"/>
      <c r="AK361" s="30"/>
      <c r="AL361" s="30"/>
      <c r="AM361" s="30"/>
      <c r="AN361" s="30"/>
      <c r="AO361" s="30"/>
      <c r="AP361" s="30"/>
      <c r="AQ361" s="30"/>
      <c r="AR361" s="30"/>
      <c r="AS361" s="30"/>
      <c r="AT361" s="30"/>
      <c r="AU361" s="30"/>
    </row>
    <row r="362" spans="1:47" ht="319.5" thickBot="1" x14ac:dyDescent="0.3">
      <c r="A362" s="15">
        <v>368</v>
      </c>
      <c r="B362" s="15">
        <v>539</v>
      </c>
      <c r="C362" s="32">
        <v>45266.307256944441</v>
      </c>
      <c r="D362" s="15" t="s">
        <v>646</v>
      </c>
      <c r="E362" s="15" t="s">
        <v>5388</v>
      </c>
      <c r="F362" s="47" t="s">
        <v>5388</v>
      </c>
      <c r="G362" s="15" t="s">
        <v>358</v>
      </c>
      <c r="H362" s="15" t="s">
        <v>195</v>
      </c>
      <c r="I362" s="15" t="s">
        <v>5389</v>
      </c>
      <c r="J362" s="15" t="s">
        <v>5390</v>
      </c>
      <c r="K362" s="15" t="s">
        <v>5391</v>
      </c>
      <c r="L362" s="15" t="s">
        <v>5392</v>
      </c>
      <c r="M362" s="15" t="s">
        <v>5393</v>
      </c>
      <c r="N362" s="15" t="s">
        <v>5394</v>
      </c>
      <c r="O362" s="30"/>
      <c r="P362" s="30"/>
      <c r="Q362" s="15" t="s">
        <v>5395</v>
      </c>
      <c r="R362" s="30"/>
      <c r="S362" s="30"/>
      <c r="T362" s="15" t="s">
        <v>117</v>
      </c>
      <c r="U362" s="30"/>
      <c r="V362" s="30"/>
      <c r="W362" s="15" t="s">
        <v>1539</v>
      </c>
      <c r="X362" s="30"/>
      <c r="Y362" s="30"/>
      <c r="Z362" s="15" t="s">
        <v>5396</v>
      </c>
      <c r="AA362" s="30"/>
      <c r="AB362" s="30"/>
      <c r="AC362" s="15" t="s">
        <v>1044</v>
      </c>
      <c r="AD362" s="30"/>
      <c r="AE362" s="30"/>
      <c r="AF362" s="15" t="s">
        <v>5397</v>
      </c>
      <c r="AG362" s="30"/>
      <c r="AH362" s="30"/>
      <c r="AI362" s="15" t="s">
        <v>5398</v>
      </c>
      <c r="AJ362" s="30"/>
      <c r="AK362" s="30"/>
      <c r="AL362" s="15" t="s">
        <v>105</v>
      </c>
      <c r="AM362" s="30"/>
      <c r="AN362" s="30"/>
      <c r="AO362" s="15" t="s">
        <v>3705</v>
      </c>
      <c r="AP362" s="30"/>
      <c r="AQ362" s="30"/>
      <c r="AR362" s="15" t="s">
        <v>835</v>
      </c>
      <c r="AS362" s="30"/>
      <c r="AT362" s="30"/>
      <c r="AU362" s="15" t="s">
        <v>716</v>
      </c>
    </row>
    <row r="363" spans="1:47" ht="332.25" thickBot="1" x14ac:dyDescent="0.3">
      <c r="A363" s="15">
        <v>369</v>
      </c>
      <c r="B363" s="15">
        <v>540</v>
      </c>
      <c r="C363" s="32">
        <v>45266.361296296294</v>
      </c>
      <c r="D363" s="15" t="s">
        <v>646</v>
      </c>
      <c r="E363" s="15" t="s">
        <v>5399</v>
      </c>
      <c r="F363" s="47" t="s">
        <v>5400</v>
      </c>
      <c r="G363" s="15" t="s">
        <v>516</v>
      </c>
      <c r="H363" s="15" t="s">
        <v>195</v>
      </c>
      <c r="I363" s="15" t="s">
        <v>719</v>
      </c>
      <c r="J363" s="15" t="s">
        <v>5401</v>
      </c>
      <c r="K363" s="15" t="s">
        <v>5402</v>
      </c>
      <c r="L363" s="15" t="s">
        <v>5403</v>
      </c>
      <c r="M363" s="30"/>
      <c r="N363" s="15" t="s">
        <v>5404</v>
      </c>
      <c r="O363" s="30"/>
      <c r="P363" s="30"/>
      <c r="Q363" s="15" t="s">
        <v>5405</v>
      </c>
      <c r="R363" s="30"/>
      <c r="S363" s="30"/>
      <c r="T363" s="15" t="s">
        <v>5406</v>
      </c>
      <c r="U363" s="30"/>
      <c r="V363" s="30"/>
      <c r="W363" s="15" t="s">
        <v>1402</v>
      </c>
      <c r="X363" s="30"/>
      <c r="Y363" s="30"/>
      <c r="Z363" s="15" t="s">
        <v>5407</v>
      </c>
      <c r="AA363" s="30"/>
      <c r="AB363" s="30"/>
      <c r="AC363" s="15" t="s">
        <v>5408</v>
      </c>
      <c r="AD363" s="30"/>
      <c r="AE363" s="30"/>
      <c r="AF363" s="15" t="s">
        <v>5409</v>
      </c>
      <c r="AG363" s="30"/>
      <c r="AH363" s="30"/>
      <c r="AI363" s="15" t="s">
        <v>5410</v>
      </c>
      <c r="AJ363" s="30"/>
      <c r="AK363" s="30"/>
      <c r="AL363" s="15" t="s">
        <v>2084</v>
      </c>
      <c r="AM363" s="30"/>
      <c r="AN363" s="30"/>
      <c r="AO363" s="15" t="s">
        <v>2030</v>
      </c>
      <c r="AP363" s="30"/>
      <c r="AQ363" s="30"/>
      <c r="AR363" s="15" t="s">
        <v>914</v>
      </c>
      <c r="AS363" s="30"/>
      <c r="AT363" s="30"/>
      <c r="AU363" s="15" t="s">
        <v>716</v>
      </c>
    </row>
    <row r="364" spans="1:47" ht="294" thickBot="1" x14ac:dyDescent="0.3">
      <c r="A364" s="15">
        <v>372</v>
      </c>
      <c r="B364" s="15">
        <v>543</v>
      </c>
      <c r="C364" s="32">
        <v>45266.448379629626</v>
      </c>
      <c r="D364" s="15" t="s">
        <v>646</v>
      </c>
      <c r="E364" s="15" t="s">
        <v>5411</v>
      </c>
      <c r="F364" s="47" t="s">
        <v>5411</v>
      </c>
      <c r="G364" s="15" t="s">
        <v>5412</v>
      </c>
      <c r="H364" s="15" t="s">
        <v>195</v>
      </c>
      <c r="I364" s="15" t="s">
        <v>648</v>
      </c>
      <c r="J364" s="15" t="s">
        <v>1064</v>
      </c>
      <c r="K364" s="15" t="s">
        <v>5413</v>
      </c>
      <c r="L364" s="15" t="s">
        <v>5414</v>
      </c>
      <c r="M364" s="15" t="s">
        <v>5415</v>
      </c>
      <c r="N364" s="15" t="s">
        <v>3359</v>
      </c>
      <c r="O364" s="15" t="s">
        <v>5416</v>
      </c>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row>
    <row r="365" spans="1:47" ht="268.5" thickBot="1" x14ac:dyDescent="0.3">
      <c r="A365" s="15">
        <v>370</v>
      </c>
      <c r="B365" s="15">
        <v>541</v>
      </c>
      <c r="C365" s="32">
        <v>45266.413449074076</v>
      </c>
      <c r="D365" s="15" t="s">
        <v>646</v>
      </c>
      <c r="E365" s="15" t="s">
        <v>5417</v>
      </c>
      <c r="F365" s="47" t="s">
        <v>5417</v>
      </c>
      <c r="G365" s="15" t="s">
        <v>5418</v>
      </c>
      <c r="H365" s="15" t="s">
        <v>182</v>
      </c>
      <c r="I365" s="30"/>
      <c r="J365" s="15" t="s">
        <v>5419</v>
      </c>
      <c r="K365" s="15" t="s">
        <v>5420</v>
      </c>
      <c r="L365" s="15" t="s">
        <v>5421</v>
      </c>
      <c r="M365" s="15" t="s">
        <v>5422</v>
      </c>
      <c r="N365" s="15" t="s">
        <v>5423</v>
      </c>
      <c r="O365" s="15" t="s">
        <v>5424</v>
      </c>
      <c r="P365" s="15" t="s">
        <v>5425</v>
      </c>
      <c r="Q365" s="15" t="s">
        <v>5426</v>
      </c>
      <c r="R365" s="30"/>
      <c r="S365" s="15" t="s">
        <v>5427</v>
      </c>
      <c r="T365" s="15" t="s">
        <v>927</v>
      </c>
      <c r="U365" s="30"/>
      <c r="V365" s="15" t="s">
        <v>5428</v>
      </c>
      <c r="W365" s="15" t="s">
        <v>3223</v>
      </c>
      <c r="X365" s="30"/>
      <c r="Y365" s="30"/>
      <c r="Z365" s="15" t="s">
        <v>5429</v>
      </c>
      <c r="AA365" s="30"/>
      <c r="AB365" s="15" t="s">
        <v>5430</v>
      </c>
      <c r="AC365" s="15" t="s">
        <v>5431</v>
      </c>
      <c r="AD365" s="30"/>
      <c r="AE365" s="15" t="s">
        <v>5432</v>
      </c>
      <c r="AF365" s="15" t="s">
        <v>5433</v>
      </c>
      <c r="AG365" s="30"/>
      <c r="AH365" s="30"/>
      <c r="AI365" s="15" t="s">
        <v>5434</v>
      </c>
      <c r="AJ365" s="30"/>
      <c r="AK365" s="30"/>
      <c r="AL365" s="15" t="s">
        <v>5435</v>
      </c>
      <c r="AM365" s="30"/>
      <c r="AN365" s="15" t="s">
        <v>5436</v>
      </c>
      <c r="AO365" s="15" t="s">
        <v>1198</v>
      </c>
      <c r="AP365" s="30"/>
      <c r="AQ365" s="30"/>
      <c r="AR365" s="15" t="s">
        <v>715</v>
      </c>
      <c r="AS365" s="30"/>
      <c r="AT365" s="15" t="s">
        <v>5437</v>
      </c>
      <c r="AU365" s="15" t="s">
        <v>408</v>
      </c>
    </row>
    <row r="366" spans="1:47" ht="319.5" thickBot="1" x14ac:dyDescent="0.3">
      <c r="A366" s="15">
        <v>371</v>
      </c>
      <c r="B366" s="15">
        <v>542</v>
      </c>
      <c r="C366" s="32">
        <v>45266.438472222224</v>
      </c>
      <c r="D366" s="15" t="s">
        <v>646</v>
      </c>
      <c r="E366" s="15" t="s">
        <v>5438</v>
      </c>
      <c r="F366" s="47" t="s">
        <v>5439</v>
      </c>
      <c r="G366" s="15" t="s">
        <v>5440</v>
      </c>
      <c r="H366" s="15" t="s">
        <v>182</v>
      </c>
      <c r="I366" s="15" t="s">
        <v>648</v>
      </c>
      <c r="J366" s="15" t="s">
        <v>5441</v>
      </c>
      <c r="K366" s="15" t="s">
        <v>5442</v>
      </c>
      <c r="L366" s="15" t="s">
        <v>5443</v>
      </c>
      <c r="M366" s="30"/>
      <c r="N366" s="15" t="s">
        <v>5444</v>
      </c>
      <c r="O366" s="30"/>
      <c r="P366" s="30"/>
      <c r="Q366" s="15" t="s">
        <v>5445</v>
      </c>
      <c r="R366" s="15" t="s">
        <v>5446</v>
      </c>
      <c r="S366" s="30"/>
      <c r="T366" s="15" t="s">
        <v>5447</v>
      </c>
      <c r="U366" s="15" t="s">
        <v>5448</v>
      </c>
      <c r="V366" s="30"/>
      <c r="W366" s="15" t="s">
        <v>790</v>
      </c>
      <c r="X366" s="30"/>
      <c r="Y366" s="30"/>
      <c r="Z366" s="15" t="s">
        <v>4220</v>
      </c>
      <c r="AA366" s="30"/>
      <c r="AB366" s="30"/>
      <c r="AC366" s="15" t="s">
        <v>5449</v>
      </c>
      <c r="AD366" s="30"/>
      <c r="AE366" s="30"/>
      <c r="AF366" s="15" t="s">
        <v>5450</v>
      </c>
      <c r="AG366" s="15" t="s">
        <v>5451</v>
      </c>
      <c r="AH366" s="30"/>
      <c r="AI366" s="15" t="s">
        <v>5452</v>
      </c>
      <c r="AJ366" s="30"/>
      <c r="AK366" s="30"/>
      <c r="AL366" s="15" t="s">
        <v>4795</v>
      </c>
      <c r="AM366" s="30"/>
      <c r="AN366" s="30"/>
      <c r="AO366" s="15" t="s">
        <v>3985</v>
      </c>
      <c r="AP366" s="30"/>
      <c r="AQ366" s="30"/>
      <c r="AR366" s="15" t="s">
        <v>1587</v>
      </c>
      <c r="AS366" s="30"/>
      <c r="AT366" s="30"/>
      <c r="AU366" s="15" t="s">
        <v>716</v>
      </c>
    </row>
    <row r="367" spans="1:47" ht="15.75" thickBot="1" x14ac:dyDescent="0.3">
      <c r="A367" s="15">
        <v>373</v>
      </c>
      <c r="B367" s="15">
        <v>544</v>
      </c>
      <c r="C367" s="32">
        <v>45266.504652777781</v>
      </c>
      <c r="D367" s="15" t="s">
        <v>646</v>
      </c>
      <c r="E367" s="15" t="s">
        <v>5453</v>
      </c>
      <c r="F367" s="47" t="s">
        <v>5453</v>
      </c>
      <c r="G367" s="15" t="s">
        <v>358</v>
      </c>
      <c r="H367" s="15" t="s">
        <v>195</v>
      </c>
      <c r="I367" s="15" t="s">
        <v>1016</v>
      </c>
      <c r="J367" s="15" t="s">
        <v>1267</v>
      </c>
      <c r="K367" s="15" t="s">
        <v>5454</v>
      </c>
      <c r="L367" s="15" t="s">
        <v>5455</v>
      </c>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row>
    <row r="368" spans="1:47" ht="332.25" thickBot="1" x14ac:dyDescent="0.3">
      <c r="A368" s="15">
        <v>374</v>
      </c>
      <c r="B368" s="15">
        <v>545</v>
      </c>
      <c r="C368" s="32">
        <v>45266.561296296299</v>
      </c>
      <c r="D368" s="15" t="s">
        <v>646</v>
      </c>
      <c r="E368" s="15" t="s">
        <v>5456</v>
      </c>
      <c r="F368" s="47" t="s">
        <v>5456</v>
      </c>
      <c r="G368" s="15" t="s">
        <v>5457</v>
      </c>
      <c r="H368" s="15" t="s">
        <v>195</v>
      </c>
      <c r="I368" s="15" t="s">
        <v>1016</v>
      </c>
      <c r="J368" s="15" t="s">
        <v>5458</v>
      </c>
      <c r="K368" s="15" t="s">
        <v>5459</v>
      </c>
      <c r="L368" s="15" t="s">
        <v>5460</v>
      </c>
      <c r="M368" s="30"/>
      <c r="N368" s="15" t="s">
        <v>5461</v>
      </c>
      <c r="O368" s="30"/>
      <c r="P368" s="30"/>
      <c r="Q368" s="15" t="s">
        <v>5462</v>
      </c>
      <c r="R368" s="30"/>
      <c r="S368" s="30"/>
      <c r="T368" s="15" t="s">
        <v>5463</v>
      </c>
      <c r="U368" s="30"/>
      <c r="V368" s="30"/>
      <c r="W368" s="15" t="s">
        <v>708</v>
      </c>
      <c r="X368" s="30"/>
      <c r="Y368" s="30"/>
      <c r="Z368" s="15" t="s">
        <v>5464</v>
      </c>
      <c r="AA368" s="30"/>
      <c r="AB368" s="30"/>
      <c r="AC368" s="15" t="s">
        <v>5465</v>
      </c>
      <c r="AD368" s="30"/>
      <c r="AE368" s="30"/>
      <c r="AF368" s="15" t="s">
        <v>5314</v>
      </c>
      <c r="AG368" s="30"/>
      <c r="AH368" s="30"/>
      <c r="AI368" s="15" t="s">
        <v>5466</v>
      </c>
      <c r="AJ368" s="30"/>
      <c r="AK368" s="30"/>
      <c r="AL368" s="15" t="s">
        <v>5467</v>
      </c>
      <c r="AM368" s="30"/>
      <c r="AN368" s="30"/>
      <c r="AO368" s="15" t="s">
        <v>2085</v>
      </c>
      <c r="AP368" s="30"/>
      <c r="AQ368" s="30"/>
      <c r="AR368" s="15" t="s">
        <v>1556</v>
      </c>
      <c r="AS368" s="30"/>
      <c r="AT368" s="30"/>
      <c r="AU368" s="30"/>
    </row>
    <row r="369" spans="1:47" ht="268.5" thickBot="1" x14ac:dyDescent="0.3">
      <c r="A369" s="15">
        <v>376</v>
      </c>
      <c r="B369" s="15">
        <v>547</v>
      </c>
      <c r="C369" s="32">
        <v>45266.597824074073</v>
      </c>
      <c r="D369" s="15" t="s">
        <v>646</v>
      </c>
      <c r="E369" s="15" t="s">
        <v>5468</v>
      </c>
      <c r="F369" s="47" t="s">
        <v>5468</v>
      </c>
      <c r="G369" s="15" t="s">
        <v>354</v>
      </c>
      <c r="H369" s="15" t="s">
        <v>182</v>
      </c>
      <c r="I369" s="15" t="s">
        <v>648</v>
      </c>
      <c r="J369" s="15" t="s">
        <v>2582</v>
      </c>
      <c r="K369" s="15" t="s">
        <v>5469</v>
      </c>
      <c r="L369" s="15" t="s">
        <v>5470</v>
      </c>
      <c r="M369" s="30"/>
      <c r="N369" s="15" t="s">
        <v>5471</v>
      </c>
      <c r="O369" s="30"/>
      <c r="P369" s="30"/>
      <c r="Q369" s="15" t="s">
        <v>5472</v>
      </c>
      <c r="R369" s="30"/>
      <c r="S369" s="30"/>
      <c r="T369" s="15" t="s">
        <v>5473</v>
      </c>
      <c r="U369" s="30"/>
      <c r="V369" s="30"/>
      <c r="W369" s="15" t="s">
        <v>790</v>
      </c>
      <c r="X369" s="30"/>
      <c r="Y369" s="30"/>
      <c r="Z369" s="15" t="s">
        <v>5474</v>
      </c>
      <c r="AA369" s="30"/>
      <c r="AB369" s="30"/>
      <c r="AC369" s="15" t="s">
        <v>5475</v>
      </c>
      <c r="AD369" s="30"/>
      <c r="AE369" s="30"/>
      <c r="AF369" s="15" t="s">
        <v>5476</v>
      </c>
      <c r="AG369" s="30"/>
      <c r="AH369" s="30"/>
      <c r="AI369" s="15" t="s">
        <v>5477</v>
      </c>
      <c r="AJ369" s="30"/>
      <c r="AK369" s="30"/>
      <c r="AL369" s="15" t="s">
        <v>5478</v>
      </c>
      <c r="AM369" s="30"/>
      <c r="AN369" s="30"/>
      <c r="AO369" s="15" t="s">
        <v>2085</v>
      </c>
      <c r="AP369" s="30"/>
      <c r="AQ369" s="30"/>
      <c r="AR369" s="15" t="s">
        <v>762</v>
      </c>
      <c r="AS369" s="30"/>
      <c r="AT369" s="30"/>
      <c r="AU369" s="15" t="s">
        <v>716</v>
      </c>
    </row>
    <row r="370" spans="1:47" ht="294" thickBot="1" x14ac:dyDescent="0.3">
      <c r="A370" s="15">
        <v>375</v>
      </c>
      <c r="B370" s="15">
        <v>546</v>
      </c>
      <c r="C370" s="32">
        <v>45266.594675925924</v>
      </c>
      <c r="D370" s="15" t="s">
        <v>646</v>
      </c>
      <c r="E370" s="15" t="s">
        <v>5479</v>
      </c>
      <c r="F370" s="47" t="s">
        <v>5479</v>
      </c>
      <c r="G370" s="15" t="s">
        <v>5480</v>
      </c>
      <c r="H370" s="15" t="s">
        <v>182</v>
      </c>
      <c r="I370" s="30"/>
      <c r="J370" s="15" t="s">
        <v>4053</v>
      </c>
      <c r="K370" s="15" t="s">
        <v>5481</v>
      </c>
      <c r="L370" s="15" t="s">
        <v>5482</v>
      </c>
      <c r="M370" s="30"/>
      <c r="N370" s="15" t="s">
        <v>5483</v>
      </c>
      <c r="O370" s="30"/>
      <c r="P370" s="30"/>
      <c r="Q370" s="15" t="s">
        <v>5484</v>
      </c>
      <c r="R370" s="30"/>
      <c r="S370" s="30"/>
      <c r="T370" s="15" t="s">
        <v>5485</v>
      </c>
      <c r="U370" s="15" t="s">
        <v>5486</v>
      </c>
      <c r="V370" s="30"/>
      <c r="W370" s="15" t="s">
        <v>971</v>
      </c>
      <c r="X370" s="30"/>
      <c r="Y370" s="30"/>
      <c r="Z370" s="15" t="s">
        <v>5487</v>
      </c>
      <c r="AA370" s="30"/>
      <c r="AB370" s="30"/>
      <c r="AC370" s="15" t="s">
        <v>5488</v>
      </c>
      <c r="AD370" s="30"/>
      <c r="AE370" s="30"/>
      <c r="AF370" s="30"/>
      <c r="AG370" s="30"/>
      <c r="AH370" s="30"/>
      <c r="AI370" s="30"/>
      <c r="AJ370" s="30"/>
      <c r="AK370" s="30"/>
      <c r="AL370" s="15" t="s">
        <v>5489</v>
      </c>
      <c r="AM370" s="15" t="s">
        <v>5490</v>
      </c>
      <c r="AN370" s="30"/>
      <c r="AO370" s="15" t="s">
        <v>3274</v>
      </c>
      <c r="AP370" s="30"/>
      <c r="AQ370" s="30"/>
      <c r="AR370" s="15" t="s">
        <v>3335</v>
      </c>
      <c r="AS370" s="30"/>
      <c r="AT370" s="30"/>
      <c r="AU370" s="15" t="s">
        <v>716</v>
      </c>
    </row>
    <row r="371" spans="1:47" ht="230.25" thickBot="1" x14ac:dyDescent="0.3">
      <c r="A371" s="15">
        <v>377</v>
      </c>
      <c r="B371" s="15">
        <v>548</v>
      </c>
      <c r="C371" s="32">
        <v>45266.60497685185</v>
      </c>
      <c r="D371" s="15" t="s">
        <v>646</v>
      </c>
      <c r="E371" s="15" t="s">
        <v>5491</v>
      </c>
      <c r="F371" s="47" t="s">
        <v>5491</v>
      </c>
      <c r="G371" s="15" t="s">
        <v>360</v>
      </c>
      <c r="H371" s="15" t="s">
        <v>195</v>
      </c>
      <c r="I371" s="15" t="s">
        <v>1016</v>
      </c>
      <c r="J371" s="15" t="s">
        <v>1301</v>
      </c>
      <c r="K371" s="15" t="s">
        <v>5492</v>
      </c>
      <c r="L371" s="15" t="s">
        <v>5493</v>
      </c>
      <c r="M371" s="15" t="s">
        <v>5494</v>
      </c>
      <c r="N371" s="15" t="s">
        <v>5495</v>
      </c>
      <c r="O371" s="15" t="s">
        <v>5496</v>
      </c>
      <c r="P371" s="30"/>
      <c r="Q371" s="30"/>
      <c r="R371" s="30"/>
      <c r="S371" s="15" t="s">
        <v>5497</v>
      </c>
      <c r="T371" s="15" t="s">
        <v>5498</v>
      </c>
      <c r="U371" s="30"/>
      <c r="V371" s="30"/>
      <c r="W371" s="30"/>
      <c r="X371" s="30"/>
      <c r="Y371" s="30"/>
      <c r="Z371" s="30"/>
      <c r="AA371" s="30"/>
      <c r="AB371" s="15" t="s">
        <v>5499</v>
      </c>
      <c r="AC371" s="15" t="s">
        <v>5500</v>
      </c>
      <c r="AD371" s="30"/>
      <c r="AE371" s="30"/>
      <c r="AF371" s="30"/>
      <c r="AG371" s="30"/>
      <c r="AH371" s="30"/>
      <c r="AI371" s="30"/>
      <c r="AJ371" s="30"/>
      <c r="AK371" s="30"/>
      <c r="AL371" s="30"/>
      <c r="AM371" s="30"/>
      <c r="AN371" s="30"/>
      <c r="AO371" s="30"/>
      <c r="AP371" s="30"/>
      <c r="AQ371" s="30"/>
      <c r="AR371" s="30"/>
      <c r="AS371" s="30"/>
      <c r="AT371" s="30"/>
      <c r="AU371" s="30"/>
    </row>
    <row r="372" spans="1:47" ht="268.5" thickBot="1" x14ac:dyDescent="0.3">
      <c r="A372" s="15">
        <v>378</v>
      </c>
      <c r="B372" s="15">
        <v>549</v>
      </c>
      <c r="C372" s="32">
        <v>45266.62195601852</v>
      </c>
      <c r="D372" s="15" t="s">
        <v>646</v>
      </c>
      <c r="E372" s="15" t="s">
        <v>5501</v>
      </c>
      <c r="F372" s="47" t="s">
        <v>5502</v>
      </c>
      <c r="G372" s="15" t="s">
        <v>5503</v>
      </c>
      <c r="H372" s="15" t="s">
        <v>182</v>
      </c>
      <c r="I372" s="15" t="s">
        <v>5504</v>
      </c>
      <c r="J372" s="15" t="s">
        <v>5505</v>
      </c>
      <c r="K372" s="15" t="s">
        <v>5506</v>
      </c>
      <c r="L372" s="15" t="s">
        <v>5507</v>
      </c>
      <c r="M372" s="15" t="s">
        <v>5508</v>
      </c>
      <c r="N372" s="15" t="s">
        <v>5509</v>
      </c>
      <c r="O372" s="30"/>
      <c r="P372" s="15" t="s">
        <v>5510</v>
      </c>
      <c r="Q372" s="15" t="s">
        <v>5511</v>
      </c>
      <c r="R372" s="30"/>
      <c r="S372" s="15" t="s">
        <v>5512</v>
      </c>
      <c r="T372" s="15" t="s">
        <v>5513</v>
      </c>
      <c r="U372" s="30"/>
      <c r="V372" s="15" t="s">
        <v>5514</v>
      </c>
      <c r="W372" s="15" t="s">
        <v>708</v>
      </c>
      <c r="X372" s="30"/>
      <c r="Y372" s="15" t="s">
        <v>5515</v>
      </c>
      <c r="Z372" s="15" t="s">
        <v>5516</v>
      </c>
      <c r="AA372" s="30"/>
      <c r="AB372" s="15" t="s">
        <v>5517</v>
      </c>
      <c r="AC372" s="15" t="s">
        <v>5518</v>
      </c>
      <c r="AD372" s="30"/>
      <c r="AE372" s="15" t="s">
        <v>5519</v>
      </c>
      <c r="AF372" s="15" t="s">
        <v>5520</v>
      </c>
      <c r="AG372" s="30"/>
      <c r="AH372" s="15" t="s">
        <v>5521</v>
      </c>
      <c r="AI372" s="15" t="s">
        <v>5522</v>
      </c>
      <c r="AJ372" s="30"/>
      <c r="AK372" s="15" t="s">
        <v>5523</v>
      </c>
      <c r="AL372" s="15" t="s">
        <v>5524</v>
      </c>
      <c r="AM372" s="30"/>
      <c r="AN372" s="15" t="s">
        <v>5525</v>
      </c>
      <c r="AO372" s="15" t="s">
        <v>3762</v>
      </c>
      <c r="AP372" s="15" t="s">
        <v>5526</v>
      </c>
      <c r="AQ372" s="15" t="s">
        <v>5527</v>
      </c>
      <c r="AR372" s="15" t="s">
        <v>914</v>
      </c>
      <c r="AS372" s="30"/>
      <c r="AT372" s="30"/>
      <c r="AU372" s="15" t="s">
        <v>716</v>
      </c>
    </row>
    <row r="373" spans="1:47" ht="409.6" thickBot="1" x14ac:dyDescent="0.3">
      <c r="A373" s="15">
        <v>379</v>
      </c>
      <c r="B373" s="15">
        <v>550</v>
      </c>
      <c r="C373" s="32">
        <v>45266.686979166669</v>
      </c>
      <c r="D373" s="15" t="s">
        <v>646</v>
      </c>
      <c r="E373" s="15" t="s">
        <v>5528</v>
      </c>
      <c r="F373" s="47" t="s">
        <v>5528</v>
      </c>
      <c r="G373" s="15" t="s">
        <v>5529</v>
      </c>
      <c r="H373" s="15" t="s">
        <v>182</v>
      </c>
      <c r="I373" s="15" t="s">
        <v>1106</v>
      </c>
      <c r="J373" s="15" t="s">
        <v>5530</v>
      </c>
      <c r="K373" s="15" t="s">
        <v>5531</v>
      </c>
      <c r="L373" s="15" t="s">
        <v>5532</v>
      </c>
      <c r="M373" s="15" t="s">
        <v>5533</v>
      </c>
      <c r="N373" s="15" t="s">
        <v>5534</v>
      </c>
      <c r="O373" s="15" t="s">
        <v>5535</v>
      </c>
      <c r="P373" s="30"/>
      <c r="Q373" s="30"/>
      <c r="R373" s="30"/>
      <c r="S373" s="30"/>
      <c r="T373" s="30"/>
      <c r="U373" s="30"/>
      <c r="V373" s="30"/>
      <c r="W373" s="30"/>
      <c r="X373" s="30"/>
      <c r="Y373" s="30"/>
      <c r="Z373" s="30"/>
      <c r="AA373" s="30"/>
      <c r="AB373" s="30"/>
      <c r="AC373" s="30"/>
      <c r="AD373" s="30"/>
      <c r="AE373" s="15" t="s">
        <v>5536</v>
      </c>
      <c r="AF373" s="15" t="s">
        <v>2877</v>
      </c>
      <c r="AG373" s="30"/>
      <c r="AH373" s="30"/>
      <c r="AI373" s="30"/>
      <c r="AJ373" s="30"/>
      <c r="AK373" s="15" t="s">
        <v>5537</v>
      </c>
      <c r="AL373" s="15" t="s">
        <v>5538</v>
      </c>
      <c r="AM373" s="30"/>
      <c r="AN373" s="15" t="s">
        <v>5539</v>
      </c>
      <c r="AO373" s="15" t="s">
        <v>1102</v>
      </c>
      <c r="AP373" s="15" t="s">
        <v>5540</v>
      </c>
      <c r="AQ373" s="30"/>
      <c r="AR373" s="30"/>
      <c r="AS373" s="30"/>
      <c r="AT373" s="30"/>
      <c r="AU373" s="30"/>
    </row>
    <row r="374" spans="1:47" ht="255.75" thickBot="1" x14ac:dyDescent="0.3">
      <c r="A374" s="15">
        <v>380</v>
      </c>
      <c r="B374" s="15">
        <v>551</v>
      </c>
      <c r="C374" s="32">
        <v>45266.724537037036</v>
      </c>
      <c r="D374" s="15" t="s">
        <v>646</v>
      </c>
      <c r="E374" s="15" t="s">
        <v>5541</v>
      </c>
      <c r="F374" s="47" t="s">
        <v>5541</v>
      </c>
      <c r="G374" s="15" t="s">
        <v>5542</v>
      </c>
      <c r="H374" s="15" t="s">
        <v>182</v>
      </c>
      <c r="I374" s="15" t="s">
        <v>690</v>
      </c>
      <c r="J374" s="15" t="s">
        <v>1920</v>
      </c>
      <c r="K374" s="15" t="s">
        <v>5543</v>
      </c>
      <c r="L374" s="15" t="s">
        <v>5544</v>
      </c>
      <c r="M374" s="30"/>
      <c r="N374" s="30"/>
      <c r="O374" s="30"/>
      <c r="P374" s="15" t="s">
        <v>5545</v>
      </c>
      <c r="Q374" s="15" t="s">
        <v>5546</v>
      </c>
      <c r="R374" s="30"/>
      <c r="S374" s="15" t="s">
        <v>5547</v>
      </c>
      <c r="T374" s="15" t="s">
        <v>5548</v>
      </c>
      <c r="U374" s="30"/>
      <c r="V374" s="30"/>
      <c r="W374" s="30"/>
      <c r="X374" s="30"/>
      <c r="Y374" s="30"/>
      <c r="Z374" s="30"/>
      <c r="AA374" s="30"/>
      <c r="AB374" s="30"/>
      <c r="AC374" s="30"/>
      <c r="AD374" s="30"/>
      <c r="AE374" s="30"/>
      <c r="AF374" s="30"/>
      <c r="AG374" s="30"/>
      <c r="AH374" s="15" t="s">
        <v>5549</v>
      </c>
      <c r="AI374" s="15" t="s">
        <v>5550</v>
      </c>
      <c r="AJ374" s="15" t="s">
        <v>5551</v>
      </c>
      <c r="AK374" s="30"/>
      <c r="AL374" s="15" t="s">
        <v>5552</v>
      </c>
      <c r="AM374" s="30"/>
      <c r="AN374" s="30"/>
      <c r="AO374" s="30"/>
      <c r="AP374" s="30"/>
      <c r="AQ374" s="30"/>
      <c r="AR374" s="30"/>
      <c r="AS374" s="30"/>
      <c r="AT374" s="30"/>
      <c r="AU374" s="15" t="s">
        <v>716</v>
      </c>
    </row>
    <row r="375" spans="1:47" ht="281.25" thickBot="1" x14ac:dyDescent="0.3">
      <c r="A375" s="15">
        <v>381</v>
      </c>
      <c r="B375" s="15">
        <v>552</v>
      </c>
      <c r="C375" s="32">
        <v>45266.730833333335</v>
      </c>
      <c r="D375" s="15" t="s">
        <v>646</v>
      </c>
      <c r="E375" s="15" t="s">
        <v>5553</v>
      </c>
      <c r="F375" s="47" t="s">
        <v>5554</v>
      </c>
      <c r="G375" s="15" t="s">
        <v>5555</v>
      </c>
      <c r="H375" s="15" t="s">
        <v>182</v>
      </c>
      <c r="I375" s="15" t="s">
        <v>719</v>
      </c>
      <c r="J375" s="15" t="s">
        <v>1881</v>
      </c>
      <c r="K375" s="15" t="s">
        <v>5556</v>
      </c>
      <c r="L375" s="15" t="s">
        <v>5557</v>
      </c>
      <c r="M375" s="15" t="s">
        <v>5558</v>
      </c>
      <c r="N375" s="15" t="s">
        <v>3143</v>
      </c>
      <c r="O375" s="30"/>
      <c r="P375" s="30"/>
      <c r="Q375" s="15" t="s">
        <v>5559</v>
      </c>
      <c r="R375" s="30"/>
      <c r="S375" s="30"/>
      <c r="T375" s="15" t="s">
        <v>5560</v>
      </c>
      <c r="U375" s="30"/>
      <c r="V375" s="30"/>
      <c r="W375" s="15" t="s">
        <v>1402</v>
      </c>
      <c r="X375" s="30"/>
      <c r="Y375" s="30"/>
      <c r="Z375" s="15" t="s">
        <v>5561</v>
      </c>
      <c r="AA375" s="30"/>
      <c r="AB375" s="30"/>
      <c r="AC375" s="15" t="s">
        <v>5562</v>
      </c>
      <c r="AD375" s="30"/>
      <c r="AE375" s="30"/>
      <c r="AF375" s="15" t="s">
        <v>5563</v>
      </c>
      <c r="AG375" s="30"/>
      <c r="AH375" s="30"/>
      <c r="AI375" s="15" t="s">
        <v>5564</v>
      </c>
      <c r="AJ375" s="30"/>
      <c r="AK375" s="30"/>
      <c r="AL375" s="15" t="s">
        <v>5565</v>
      </c>
      <c r="AM375" s="30"/>
      <c r="AN375" s="30"/>
      <c r="AO375" s="15" t="s">
        <v>4320</v>
      </c>
      <c r="AP375" s="30"/>
      <c r="AQ375" s="30"/>
      <c r="AR375" s="15" t="s">
        <v>762</v>
      </c>
      <c r="AS375" s="30"/>
      <c r="AT375" s="30"/>
      <c r="AU375" s="15" t="s">
        <v>856</v>
      </c>
    </row>
    <row r="376" spans="1:47" ht="357.75" thickBot="1" x14ac:dyDescent="0.3">
      <c r="A376" s="15">
        <v>382</v>
      </c>
      <c r="B376" s="15">
        <v>553</v>
      </c>
      <c r="C376" s="32">
        <v>45266.756724537037</v>
      </c>
      <c r="D376" s="15" t="s">
        <v>646</v>
      </c>
      <c r="E376" s="15" t="s">
        <v>5566</v>
      </c>
      <c r="F376" s="47" t="s">
        <v>5566</v>
      </c>
      <c r="G376" s="15" t="s">
        <v>5567</v>
      </c>
      <c r="H376" s="15" t="s">
        <v>182</v>
      </c>
      <c r="I376" s="15" t="s">
        <v>719</v>
      </c>
      <c r="J376" s="15" t="s">
        <v>5568</v>
      </c>
      <c r="K376" s="15" t="s">
        <v>5569</v>
      </c>
      <c r="L376" s="15" t="s">
        <v>5570</v>
      </c>
      <c r="M376" s="15" t="s">
        <v>5571</v>
      </c>
      <c r="N376" s="15" t="s">
        <v>5572</v>
      </c>
      <c r="O376" s="30"/>
      <c r="P376" s="30"/>
      <c r="Q376" s="15" t="s">
        <v>5573</v>
      </c>
      <c r="R376" s="30"/>
      <c r="S376" s="15" t="s">
        <v>5574</v>
      </c>
      <c r="T376" s="15" t="s">
        <v>4289</v>
      </c>
      <c r="U376" s="30"/>
      <c r="V376" s="30"/>
      <c r="W376" s="15" t="s">
        <v>790</v>
      </c>
      <c r="X376" s="30"/>
      <c r="Y376" s="30"/>
      <c r="Z376" s="15" t="s">
        <v>5575</v>
      </c>
      <c r="AA376" s="30"/>
      <c r="AB376" s="30"/>
      <c r="AC376" s="15" t="s">
        <v>5576</v>
      </c>
      <c r="AD376" s="30"/>
      <c r="AE376" s="15" t="s">
        <v>5577</v>
      </c>
      <c r="AF376" s="15" t="s">
        <v>2835</v>
      </c>
      <c r="AG376" s="30"/>
      <c r="AH376" s="15" t="s">
        <v>5578</v>
      </c>
      <c r="AI376" s="15" t="s">
        <v>5579</v>
      </c>
      <c r="AJ376" s="30"/>
      <c r="AK376" s="30"/>
      <c r="AL376" s="15" t="s">
        <v>5580</v>
      </c>
      <c r="AM376" s="30"/>
      <c r="AN376" s="15" t="s">
        <v>5581</v>
      </c>
      <c r="AO376" s="15" t="s">
        <v>1902</v>
      </c>
      <c r="AP376" s="30"/>
      <c r="AQ376" s="30"/>
      <c r="AR376" s="15" t="s">
        <v>914</v>
      </c>
      <c r="AS376" s="30"/>
      <c r="AT376" s="15" t="s">
        <v>5582</v>
      </c>
      <c r="AU376" s="15" t="s">
        <v>716</v>
      </c>
    </row>
    <row r="377" spans="1:47" ht="319.5" thickBot="1" x14ac:dyDescent="0.3">
      <c r="A377" s="15">
        <v>383</v>
      </c>
      <c r="B377" s="15">
        <v>554</v>
      </c>
      <c r="C377" s="32">
        <v>45266.770092592589</v>
      </c>
      <c r="D377" s="15" t="s">
        <v>646</v>
      </c>
      <c r="E377" s="15" t="s">
        <v>5583</v>
      </c>
      <c r="F377" s="47" t="s">
        <v>5584</v>
      </c>
      <c r="G377" s="15" t="s">
        <v>418</v>
      </c>
      <c r="H377" s="15" t="s">
        <v>182</v>
      </c>
      <c r="I377" s="30"/>
      <c r="J377" s="15" t="s">
        <v>1950</v>
      </c>
      <c r="K377" s="15" t="s">
        <v>5585</v>
      </c>
      <c r="L377" s="15" t="s">
        <v>5586</v>
      </c>
      <c r="M377" s="30"/>
      <c r="N377" s="15" t="s">
        <v>1253</v>
      </c>
      <c r="O377" s="30"/>
      <c r="P377" s="30"/>
      <c r="Q377" s="15" t="s">
        <v>5587</v>
      </c>
      <c r="R377" s="30"/>
      <c r="S377" s="30"/>
      <c r="T377" s="15" t="s">
        <v>2733</v>
      </c>
      <c r="U377" s="30"/>
      <c r="V377" s="30"/>
      <c r="W377" s="15" t="s">
        <v>846</v>
      </c>
      <c r="X377" s="30"/>
      <c r="Y377" s="30"/>
      <c r="Z377" s="15" t="s">
        <v>5588</v>
      </c>
      <c r="AA377" s="30"/>
      <c r="AB377" s="30"/>
      <c r="AC377" s="15" t="s">
        <v>5589</v>
      </c>
      <c r="AD377" s="30"/>
      <c r="AE377" s="30"/>
      <c r="AF377" s="15" t="s">
        <v>5450</v>
      </c>
      <c r="AG377" s="30"/>
      <c r="AH377" s="30"/>
      <c r="AI377" s="15" t="s">
        <v>5590</v>
      </c>
      <c r="AJ377" s="30"/>
      <c r="AK377" s="30"/>
      <c r="AL377" s="15" t="s">
        <v>2029</v>
      </c>
      <c r="AM377" s="30"/>
      <c r="AN377" s="30"/>
      <c r="AO377" s="15" t="s">
        <v>4153</v>
      </c>
      <c r="AP377" s="30"/>
      <c r="AQ377" s="30"/>
      <c r="AR377" s="15" t="s">
        <v>3335</v>
      </c>
      <c r="AS377" s="30"/>
      <c r="AT377" s="30"/>
      <c r="AU377" s="15" t="s">
        <v>716</v>
      </c>
    </row>
    <row r="378" spans="1:47" ht="26.25" thickBot="1" x14ac:dyDescent="0.3">
      <c r="A378" s="15">
        <v>384</v>
      </c>
      <c r="B378" s="15">
        <v>555</v>
      </c>
      <c r="C378" s="32">
        <v>45266.773078703707</v>
      </c>
      <c r="D378" s="15" t="s">
        <v>646</v>
      </c>
      <c r="E378" s="15" t="s">
        <v>5591</v>
      </c>
      <c r="F378" s="47" t="s">
        <v>5591</v>
      </c>
      <c r="G378" s="15" t="s">
        <v>5592</v>
      </c>
      <c r="H378" s="15" t="s">
        <v>194</v>
      </c>
      <c r="I378" s="15" t="s">
        <v>285</v>
      </c>
      <c r="J378" s="15" t="s">
        <v>5593</v>
      </c>
      <c r="K378" s="15" t="s">
        <v>5594</v>
      </c>
      <c r="L378" s="15" t="s">
        <v>5595</v>
      </c>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row>
    <row r="379" spans="1:47" ht="319.5" thickBot="1" x14ac:dyDescent="0.3">
      <c r="A379" s="15">
        <v>385</v>
      </c>
      <c r="B379" s="15">
        <v>556</v>
      </c>
      <c r="C379" s="32">
        <v>45266.830671296295</v>
      </c>
      <c r="D379" s="15" t="s">
        <v>646</v>
      </c>
      <c r="E379" s="15" t="s">
        <v>5596</v>
      </c>
      <c r="F379" s="47" t="s">
        <v>5597</v>
      </c>
      <c r="G379" s="15" t="s">
        <v>360</v>
      </c>
      <c r="H379" s="15" t="s">
        <v>195</v>
      </c>
      <c r="I379" s="15" t="s">
        <v>1016</v>
      </c>
      <c r="J379" s="15" t="s">
        <v>1301</v>
      </c>
      <c r="K379" s="15" t="s">
        <v>5598</v>
      </c>
      <c r="L379" s="15" t="s">
        <v>5599</v>
      </c>
      <c r="M379" s="30"/>
      <c r="N379" s="15" t="s">
        <v>5600</v>
      </c>
      <c r="O379" s="30"/>
      <c r="P379" s="30"/>
      <c r="Q379" s="15" t="s">
        <v>5601</v>
      </c>
      <c r="R379" s="30"/>
      <c r="S379" s="30"/>
      <c r="T379" s="15" t="s">
        <v>5602</v>
      </c>
      <c r="U379" s="30"/>
      <c r="V379" s="30"/>
      <c r="W379" s="15" t="s">
        <v>2271</v>
      </c>
      <c r="X379" s="30"/>
      <c r="Y379" s="30"/>
      <c r="Z379" s="15" t="s">
        <v>5603</v>
      </c>
      <c r="AA379" s="30"/>
      <c r="AB379" s="30"/>
      <c r="AC379" s="15" t="s">
        <v>5604</v>
      </c>
      <c r="AD379" s="30"/>
      <c r="AE379" s="30"/>
      <c r="AF379" s="15" t="s">
        <v>5605</v>
      </c>
      <c r="AG379" s="30"/>
      <c r="AH379" s="30"/>
      <c r="AI379" s="15" t="s">
        <v>5606</v>
      </c>
      <c r="AJ379" s="30"/>
      <c r="AK379" s="30"/>
      <c r="AL379" s="15" t="s">
        <v>2562</v>
      </c>
      <c r="AM379" s="30"/>
      <c r="AN379" s="30"/>
      <c r="AO379" s="15" t="s">
        <v>5607</v>
      </c>
      <c r="AP379" s="30"/>
      <c r="AQ379" s="30"/>
      <c r="AR379" s="15" t="s">
        <v>4479</v>
      </c>
      <c r="AS379" s="30"/>
      <c r="AT379" s="30"/>
      <c r="AU379" s="15" t="s">
        <v>716</v>
      </c>
    </row>
    <row r="380" spans="1:47" ht="15.75" thickBot="1" x14ac:dyDescent="0.3">
      <c r="A380" s="15">
        <v>386</v>
      </c>
      <c r="B380" s="15">
        <v>557</v>
      </c>
      <c r="C380" s="32">
        <v>45267.386041666665</v>
      </c>
      <c r="D380" s="15" t="s">
        <v>646</v>
      </c>
      <c r="E380" s="15" t="s">
        <v>5608</v>
      </c>
      <c r="F380" s="47" t="s">
        <v>5609</v>
      </c>
      <c r="G380" s="15" t="s">
        <v>358</v>
      </c>
      <c r="H380" s="15" t="s">
        <v>195</v>
      </c>
      <c r="I380" s="30"/>
      <c r="J380" s="15" t="s">
        <v>1396</v>
      </c>
      <c r="K380" s="15" t="s">
        <v>5610</v>
      </c>
      <c r="L380" s="15" t="s">
        <v>5611</v>
      </c>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row>
    <row r="381" spans="1:47" ht="281.25" thickBot="1" x14ac:dyDescent="0.3">
      <c r="A381" s="15">
        <v>387</v>
      </c>
      <c r="B381" s="15">
        <v>558</v>
      </c>
      <c r="C381" s="32">
        <v>45267.392500000002</v>
      </c>
      <c r="D381" s="15" t="s">
        <v>646</v>
      </c>
      <c r="E381" s="15" t="s">
        <v>5612</v>
      </c>
      <c r="F381" s="47" t="s">
        <v>5612</v>
      </c>
      <c r="G381" s="15" t="s">
        <v>5613</v>
      </c>
      <c r="H381" s="15" t="s">
        <v>5614</v>
      </c>
      <c r="I381" s="15" t="s">
        <v>777</v>
      </c>
      <c r="J381" s="15" t="s">
        <v>1881</v>
      </c>
      <c r="K381" s="15" t="s">
        <v>5615</v>
      </c>
      <c r="L381" s="15" t="s">
        <v>5616</v>
      </c>
      <c r="M381" s="15" t="s">
        <v>5617</v>
      </c>
      <c r="N381" s="15" t="s">
        <v>5618</v>
      </c>
      <c r="O381" s="30"/>
      <c r="P381" s="15" t="s">
        <v>5619</v>
      </c>
      <c r="Q381" s="15" t="s">
        <v>5620</v>
      </c>
      <c r="R381" s="30"/>
      <c r="S381" s="15" t="s">
        <v>5621</v>
      </c>
      <c r="T381" s="15" t="s">
        <v>5622</v>
      </c>
      <c r="U381" s="30"/>
      <c r="V381" s="30"/>
      <c r="W381" s="15" t="s">
        <v>826</v>
      </c>
      <c r="X381" s="30"/>
      <c r="Y381" s="30"/>
      <c r="Z381" s="15" t="s">
        <v>5623</v>
      </c>
      <c r="AA381" s="30"/>
      <c r="AB381" s="30"/>
      <c r="AC381" s="15" t="s">
        <v>2484</v>
      </c>
      <c r="AD381" s="30"/>
      <c r="AE381" s="30"/>
      <c r="AF381" s="15" t="s">
        <v>5624</v>
      </c>
      <c r="AG381" s="30"/>
      <c r="AH381" s="30"/>
      <c r="AI381" s="15" t="s">
        <v>5625</v>
      </c>
      <c r="AJ381" s="30"/>
      <c r="AK381" s="30"/>
      <c r="AL381" s="15" t="s">
        <v>2129</v>
      </c>
      <c r="AM381" s="30"/>
      <c r="AN381" s="30"/>
      <c r="AO381" s="15" t="s">
        <v>5626</v>
      </c>
      <c r="AP381" s="30"/>
      <c r="AQ381" s="30"/>
      <c r="AR381" s="15" t="s">
        <v>1738</v>
      </c>
      <c r="AS381" s="30"/>
      <c r="AT381" s="30"/>
      <c r="AU381" s="15" t="s">
        <v>1137</v>
      </c>
    </row>
    <row r="382" spans="1:47" ht="332.25" thickBot="1" x14ac:dyDescent="0.3">
      <c r="A382" s="15">
        <v>388</v>
      </c>
      <c r="B382" s="15">
        <v>559</v>
      </c>
      <c r="C382" s="32">
        <v>45267.443402777775</v>
      </c>
      <c r="D382" s="15" t="s">
        <v>646</v>
      </c>
      <c r="E382" s="15" t="s">
        <v>5627</v>
      </c>
      <c r="F382" s="47" t="s">
        <v>5628</v>
      </c>
      <c r="G382" s="15" t="s">
        <v>5629</v>
      </c>
      <c r="H382" s="15" t="s">
        <v>182</v>
      </c>
      <c r="I382" s="30"/>
      <c r="J382" s="15" t="s">
        <v>5630</v>
      </c>
      <c r="K382" s="15" t="s">
        <v>5631</v>
      </c>
      <c r="L382" s="15" t="s">
        <v>5632</v>
      </c>
      <c r="M382" s="15" t="s">
        <v>5633</v>
      </c>
      <c r="N382" s="15" t="s">
        <v>2532</v>
      </c>
      <c r="O382" s="15" t="s">
        <v>5634</v>
      </c>
      <c r="P382" s="15" t="s">
        <v>5635</v>
      </c>
      <c r="Q382" s="15" t="s">
        <v>5636</v>
      </c>
      <c r="R382" s="15" t="s">
        <v>5637</v>
      </c>
      <c r="S382" s="15" t="s">
        <v>5638</v>
      </c>
      <c r="T382" s="15" t="s">
        <v>5639</v>
      </c>
      <c r="U382" s="15" t="s">
        <v>5640</v>
      </c>
      <c r="V382" s="15" t="s">
        <v>5641</v>
      </c>
      <c r="W382" s="15" t="s">
        <v>790</v>
      </c>
      <c r="X382" s="15" t="s">
        <v>5642</v>
      </c>
      <c r="Y382" s="15" t="s">
        <v>5643</v>
      </c>
      <c r="Z382" s="15" t="s">
        <v>5644</v>
      </c>
      <c r="AA382" s="15" t="s">
        <v>5645</v>
      </c>
      <c r="AB382" s="15" t="s">
        <v>5646</v>
      </c>
      <c r="AC382" s="15" t="s">
        <v>5647</v>
      </c>
      <c r="AD382" s="15" t="s">
        <v>5648</v>
      </c>
      <c r="AE382" s="15" t="s">
        <v>5649</v>
      </c>
      <c r="AF382" s="15" t="s">
        <v>5650</v>
      </c>
      <c r="AG382" s="15" t="s">
        <v>5651</v>
      </c>
      <c r="AH382" s="15" t="s">
        <v>5652</v>
      </c>
      <c r="AI382" s="15" t="s">
        <v>5653</v>
      </c>
      <c r="AJ382" s="15" t="s">
        <v>5654</v>
      </c>
      <c r="AK382" s="15" t="s">
        <v>5655</v>
      </c>
      <c r="AL382" s="15" t="s">
        <v>4610</v>
      </c>
      <c r="AM382" s="15" t="s">
        <v>5656</v>
      </c>
      <c r="AN382" s="15" t="s">
        <v>5657</v>
      </c>
      <c r="AO382" s="15" t="s">
        <v>1665</v>
      </c>
      <c r="AP382" s="15" t="s">
        <v>5658</v>
      </c>
      <c r="AQ382" s="15" t="s">
        <v>5659</v>
      </c>
      <c r="AR382" s="15" t="s">
        <v>715</v>
      </c>
      <c r="AS382" s="15" t="s">
        <v>5660</v>
      </c>
      <c r="AT382" s="15" t="s">
        <v>5661</v>
      </c>
      <c r="AU382" s="15" t="s">
        <v>716</v>
      </c>
    </row>
    <row r="383" spans="1:47" ht="383.25" thickBot="1" x14ac:dyDescent="0.3">
      <c r="A383" s="15">
        <v>389</v>
      </c>
      <c r="B383" s="15">
        <v>560</v>
      </c>
      <c r="C383" s="32">
        <v>45267.69871527778</v>
      </c>
      <c r="D383" s="15" t="s">
        <v>646</v>
      </c>
      <c r="E383" s="15" t="s">
        <v>5662</v>
      </c>
      <c r="F383" s="47" t="s">
        <v>5663</v>
      </c>
      <c r="G383" s="15" t="s">
        <v>5664</v>
      </c>
      <c r="H383" s="15" t="s">
        <v>195</v>
      </c>
      <c r="I383" s="15" t="s">
        <v>648</v>
      </c>
      <c r="J383" s="15" t="s">
        <v>5665</v>
      </c>
      <c r="K383" s="15" t="s">
        <v>5666</v>
      </c>
      <c r="L383" s="15" t="s">
        <v>5667</v>
      </c>
      <c r="M383" s="15" t="s">
        <v>5668</v>
      </c>
      <c r="N383" s="15" t="s">
        <v>5669</v>
      </c>
      <c r="O383" s="15" t="s">
        <v>5670</v>
      </c>
      <c r="P383" s="15" t="s">
        <v>5671</v>
      </c>
      <c r="Q383" s="15" t="s">
        <v>5672</v>
      </c>
      <c r="R383" s="15" t="s">
        <v>5673</v>
      </c>
      <c r="S383" s="15" t="s">
        <v>5674</v>
      </c>
      <c r="T383" s="15" t="s">
        <v>5675</v>
      </c>
      <c r="U383" s="30"/>
      <c r="V383" s="15" t="s">
        <v>5676</v>
      </c>
      <c r="W383" s="15" t="s">
        <v>790</v>
      </c>
      <c r="X383" s="15" t="s">
        <v>5677</v>
      </c>
      <c r="Y383" s="30"/>
      <c r="Z383" s="15" t="s">
        <v>5678</v>
      </c>
      <c r="AA383" s="30"/>
      <c r="AB383" s="30"/>
      <c r="AC383" s="15" t="s">
        <v>5679</v>
      </c>
      <c r="AD383" s="15" t="s">
        <v>5680</v>
      </c>
      <c r="AE383" s="30"/>
      <c r="AF383" s="15" t="s">
        <v>2684</v>
      </c>
      <c r="AG383" s="30"/>
      <c r="AH383" s="30"/>
      <c r="AI383" s="15" t="s">
        <v>5681</v>
      </c>
      <c r="AJ383" s="30"/>
      <c r="AK383" s="30"/>
      <c r="AL383" s="15" t="s">
        <v>797</v>
      </c>
      <c r="AM383" s="30"/>
      <c r="AN383" s="30"/>
      <c r="AO383" s="15" t="s">
        <v>4320</v>
      </c>
      <c r="AP383" s="30"/>
      <c r="AQ383" s="30"/>
      <c r="AR383" s="15" t="s">
        <v>1851</v>
      </c>
      <c r="AS383" s="30"/>
      <c r="AT383" s="30"/>
      <c r="AU383" s="15" t="s">
        <v>716</v>
      </c>
    </row>
    <row r="384" spans="1:47" ht="230.25" thickBot="1" x14ac:dyDescent="0.3">
      <c r="A384" s="15">
        <v>390</v>
      </c>
      <c r="B384" s="15">
        <v>561</v>
      </c>
      <c r="C384" s="32">
        <v>45267.715046296296</v>
      </c>
      <c r="D384" s="15" t="s">
        <v>646</v>
      </c>
      <c r="E384" s="15" t="s">
        <v>5682</v>
      </c>
      <c r="F384" s="47" t="s">
        <v>5682</v>
      </c>
      <c r="G384" s="15" t="s">
        <v>358</v>
      </c>
      <c r="H384" s="15" t="s">
        <v>195</v>
      </c>
      <c r="I384" s="30"/>
      <c r="J384" s="15" t="s">
        <v>1422</v>
      </c>
      <c r="K384" s="15" t="s">
        <v>5683</v>
      </c>
      <c r="L384" s="15" t="s">
        <v>5684</v>
      </c>
      <c r="M384" s="15" t="s">
        <v>5685</v>
      </c>
      <c r="N384" s="15" t="s">
        <v>5052</v>
      </c>
      <c r="O384" s="30"/>
      <c r="P384" s="15" t="s">
        <v>5686</v>
      </c>
      <c r="Q384" s="15" t="s">
        <v>5687</v>
      </c>
      <c r="R384" s="30"/>
      <c r="S384" s="15" t="s">
        <v>5688</v>
      </c>
      <c r="T384" s="15" t="s">
        <v>5689</v>
      </c>
      <c r="U384" s="30"/>
      <c r="V384" s="30"/>
      <c r="W384" s="15" t="s">
        <v>1696</v>
      </c>
      <c r="X384" s="30"/>
      <c r="Y384" s="30"/>
      <c r="Z384" s="15" t="s">
        <v>5690</v>
      </c>
      <c r="AA384" s="30"/>
      <c r="AB384" s="30"/>
      <c r="AC384" s="15" t="s">
        <v>5691</v>
      </c>
      <c r="AD384" s="30"/>
      <c r="AE384" s="30"/>
      <c r="AF384" s="15" t="s">
        <v>5692</v>
      </c>
      <c r="AG384" s="30"/>
      <c r="AH384" s="30"/>
      <c r="AI384" s="30"/>
      <c r="AJ384" s="30"/>
      <c r="AK384" s="30"/>
      <c r="AL384" s="30"/>
      <c r="AM384" s="30"/>
      <c r="AN384" s="30"/>
      <c r="AO384" s="15" t="s">
        <v>3705</v>
      </c>
      <c r="AP384" s="30"/>
      <c r="AQ384" s="30"/>
      <c r="AR384" s="15" t="s">
        <v>1497</v>
      </c>
      <c r="AS384" s="30"/>
      <c r="AT384" s="30"/>
      <c r="AU384" s="15" t="s">
        <v>716</v>
      </c>
    </row>
    <row r="385" spans="1:47" ht="409.6" thickBot="1" x14ac:dyDescent="0.3">
      <c r="A385" s="15">
        <v>391</v>
      </c>
      <c r="B385" s="15">
        <v>562</v>
      </c>
      <c r="C385" s="32">
        <v>45267.88653935185</v>
      </c>
      <c r="D385" s="15" t="s">
        <v>646</v>
      </c>
      <c r="E385" s="15" t="s">
        <v>5693</v>
      </c>
      <c r="F385" s="47" t="s">
        <v>5693</v>
      </c>
      <c r="G385" s="15" t="s">
        <v>5694</v>
      </c>
      <c r="H385" s="15" t="s">
        <v>182</v>
      </c>
      <c r="I385" s="30"/>
      <c r="J385" s="15" t="s">
        <v>5695</v>
      </c>
      <c r="K385" s="15" t="s">
        <v>5696</v>
      </c>
      <c r="L385" s="15" t="s">
        <v>5697</v>
      </c>
      <c r="M385" s="15" t="s">
        <v>5698</v>
      </c>
      <c r="N385" s="15" t="s">
        <v>5699</v>
      </c>
      <c r="O385" s="15" t="s">
        <v>5700</v>
      </c>
      <c r="P385" s="15" t="s">
        <v>5701</v>
      </c>
      <c r="Q385" s="15" t="s">
        <v>5702</v>
      </c>
      <c r="R385" s="15" t="s">
        <v>5703</v>
      </c>
      <c r="S385" s="15" t="s">
        <v>5704</v>
      </c>
      <c r="T385" s="15" t="s">
        <v>5324</v>
      </c>
      <c r="U385" s="15" t="s">
        <v>5705</v>
      </c>
      <c r="V385" s="30"/>
      <c r="W385" s="15" t="s">
        <v>1024</v>
      </c>
      <c r="X385" s="15" t="s">
        <v>5706</v>
      </c>
      <c r="Y385" s="30"/>
      <c r="Z385" s="15" t="s">
        <v>5707</v>
      </c>
      <c r="AA385" s="30"/>
      <c r="AB385" s="30"/>
      <c r="AC385" s="15" t="s">
        <v>5708</v>
      </c>
      <c r="AD385" s="30"/>
      <c r="AE385" s="30"/>
      <c r="AF385" s="15" t="s">
        <v>4476</v>
      </c>
      <c r="AG385" s="30"/>
      <c r="AH385" s="30"/>
      <c r="AI385" s="15" t="s">
        <v>5709</v>
      </c>
      <c r="AJ385" s="30"/>
      <c r="AK385" s="30"/>
      <c r="AL385" s="15" t="s">
        <v>5710</v>
      </c>
      <c r="AM385" s="30"/>
      <c r="AN385" s="30"/>
      <c r="AO385" s="15" t="s">
        <v>2030</v>
      </c>
      <c r="AP385" s="30"/>
      <c r="AQ385" s="30"/>
      <c r="AR385" s="15" t="s">
        <v>935</v>
      </c>
      <c r="AS385" s="30"/>
      <c r="AT385" s="30"/>
      <c r="AU385" s="15" t="s">
        <v>716</v>
      </c>
    </row>
    <row r="386" spans="1:47" ht="306.75" thickBot="1" x14ac:dyDescent="0.3">
      <c r="A386" s="15">
        <v>392</v>
      </c>
      <c r="B386" s="15">
        <v>563</v>
      </c>
      <c r="C386" s="32">
        <v>45268.368009259262</v>
      </c>
      <c r="D386" s="15" t="s">
        <v>646</v>
      </c>
      <c r="E386" s="15" t="s">
        <v>5711</v>
      </c>
      <c r="F386" s="47" t="s">
        <v>5712</v>
      </c>
      <c r="G386" s="15" t="s">
        <v>403</v>
      </c>
      <c r="H386" s="15" t="s">
        <v>182</v>
      </c>
      <c r="I386" s="30"/>
      <c r="J386" s="15" t="s">
        <v>1301</v>
      </c>
      <c r="K386" s="15" t="s">
        <v>5713</v>
      </c>
      <c r="L386" s="15" t="s">
        <v>5714</v>
      </c>
      <c r="M386" s="15" t="s">
        <v>5715</v>
      </c>
      <c r="N386" s="15" t="s">
        <v>5716</v>
      </c>
      <c r="O386" s="30"/>
      <c r="P386" s="15" t="s">
        <v>5715</v>
      </c>
      <c r="Q386" s="15" t="s">
        <v>5717</v>
      </c>
      <c r="R386" s="30"/>
      <c r="S386" s="15" t="s">
        <v>5718</v>
      </c>
      <c r="T386" s="15" t="s">
        <v>5719</v>
      </c>
      <c r="U386" s="30"/>
      <c r="V386" s="30"/>
      <c r="W386" s="15" t="s">
        <v>1769</v>
      </c>
      <c r="X386" s="30"/>
      <c r="Y386" s="15" t="s">
        <v>5715</v>
      </c>
      <c r="Z386" s="15" t="s">
        <v>5720</v>
      </c>
      <c r="AA386" s="30"/>
      <c r="AB386" s="30"/>
      <c r="AC386" s="15" t="s">
        <v>5721</v>
      </c>
      <c r="AD386" s="30"/>
      <c r="AE386" s="15" t="s">
        <v>5715</v>
      </c>
      <c r="AF386" s="15" t="s">
        <v>4211</v>
      </c>
      <c r="AG386" s="30"/>
      <c r="AH386" s="15" t="s">
        <v>5715</v>
      </c>
      <c r="AI386" s="15" t="s">
        <v>5722</v>
      </c>
      <c r="AJ386" s="30"/>
      <c r="AK386" s="15" t="s">
        <v>5715</v>
      </c>
      <c r="AL386" s="15" t="s">
        <v>4428</v>
      </c>
      <c r="AM386" s="30"/>
      <c r="AN386" s="30"/>
      <c r="AO386" s="15" t="s">
        <v>5723</v>
      </c>
      <c r="AP386" s="30"/>
      <c r="AQ386" s="30"/>
      <c r="AR386" s="15" t="s">
        <v>3335</v>
      </c>
      <c r="AS386" s="30"/>
      <c r="AT386" s="30"/>
      <c r="AU386" s="30"/>
    </row>
    <row r="387" spans="1:47" ht="409.6" thickBot="1" x14ac:dyDescent="0.3">
      <c r="A387" s="15">
        <v>405</v>
      </c>
      <c r="B387" s="15">
        <v>576</v>
      </c>
      <c r="C387" s="32">
        <v>45268.475821759261</v>
      </c>
      <c r="D387" s="15" t="s">
        <v>646</v>
      </c>
      <c r="E387" s="15" t="s">
        <v>5724</v>
      </c>
      <c r="F387" s="47" t="s">
        <v>5725</v>
      </c>
      <c r="G387" s="15" t="s">
        <v>5726</v>
      </c>
      <c r="H387" s="15" t="s">
        <v>5614</v>
      </c>
      <c r="I387" s="15" t="s">
        <v>777</v>
      </c>
      <c r="J387" s="15" t="s">
        <v>5727</v>
      </c>
      <c r="K387" s="15" t="s">
        <v>5728</v>
      </c>
      <c r="L387" s="15" t="s">
        <v>5729</v>
      </c>
      <c r="M387" s="15" t="s">
        <v>5730</v>
      </c>
      <c r="N387" s="15" t="s">
        <v>1324</v>
      </c>
      <c r="O387" s="15" t="s">
        <v>5731</v>
      </c>
      <c r="P387" s="15" t="s">
        <v>5732</v>
      </c>
      <c r="Q387" s="15" t="s">
        <v>1400</v>
      </c>
      <c r="R387" s="15" t="s">
        <v>5733</v>
      </c>
      <c r="S387" s="15" t="s">
        <v>5734</v>
      </c>
      <c r="T387" s="15" t="s">
        <v>1326</v>
      </c>
      <c r="U387" s="15" t="s">
        <v>5735</v>
      </c>
      <c r="V387" s="15" t="s">
        <v>5736</v>
      </c>
      <c r="W387" s="15" t="s">
        <v>1402</v>
      </c>
      <c r="X387" s="15" t="s">
        <v>5737</v>
      </c>
      <c r="Y387" s="15" t="s">
        <v>5738</v>
      </c>
      <c r="Z387" s="15" t="s">
        <v>5739</v>
      </c>
      <c r="AA387" s="15" t="s">
        <v>5740</v>
      </c>
      <c r="AB387" s="15" t="s">
        <v>5741</v>
      </c>
      <c r="AC387" s="15" t="s">
        <v>5742</v>
      </c>
      <c r="AD387" s="15" t="s">
        <v>5743</v>
      </c>
      <c r="AE387" s="15" t="s">
        <v>5744</v>
      </c>
      <c r="AF387" s="15" t="s">
        <v>4476</v>
      </c>
      <c r="AG387" s="15" t="s">
        <v>5745</v>
      </c>
      <c r="AH387" s="15" t="s">
        <v>5746</v>
      </c>
      <c r="AI387" s="15" t="s">
        <v>5747</v>
      </c>
      <c r="AJ387" s="15" t="s">
        <v>5748</v>
      </c>
      <c r="AK387" s="15" t="s">
        <v>5749</v>
      </c>
      <c r="AL387" s="15" t="s">
        <v>5750</v>
      </c>
      <c r="AM387" s="15" t="s">
        <v>5751</v>
      </c>
      <c r="AN387" s="15" t="s">
        <v>5752</v>
      </c>
      <c r="AO387" s="15" t="s">
        <v>1850</v>
      </c>
      <c r="AP387" s="15" t="s">
        <v>5753</v>
      </c>
      <c r="AQ387" s="15" t="s">
        <v>5754</v>
      </c>
      <c r="AR387" s="15" t="s">
        <v>1556</v>
      </c>
      <c r="AS387" s="15" t="s">
        <v>5755</v>
      </c>
      <c r="AT387" s="15" t="s">
        <v>5756</v>
      </c>
      <c r="AU387" s="15" t="s">
        <v>716</v>
      </c>
    </row>
    <row r="388" spans="1:47" ht="332.25" thickBot="1" x14ac:dyDescent="0.3">
      <c r="A388" s="15">
        <v>393</v>
      </c>
      <c r="B388" s="15">
        <v>564</v>
      </c>
      <c r="C388" s="32">
        <v>45268.386701388888</v>
      </c>
      <c r="D388" s="15" t="s">
        <v>646</v>
      </c>
      <c r="E388" s="15" t="s">
        <v>5757</v>
      </c>
      <c r="F388" s="47" t="s">
        <v>5757</v>
      </c>
      <c r="G388" s="15" t="s">
        <v>5758</v>
      </c>
      <c r="H388" s="15" t="s">
        <v>5759</v>
      </c>
      <c r="I388" s="15" t="s">
        <v>4737</v>
      </c>
      <c r="J388" s="15" t="s">
        <v>5760</v>
      </c>
      <c r="K388" s="15" t="s">
        <v>5761</v>
      </c>
      <c r="L388" s="15" t="s">
        <v>5762</v>
      </c>
      <c r="M388" s="15" t="s">
        <v>5763</v>
      </c>
      <c r="N388" s="15" t="s">
        <v>3754</v>
      </c>
      <c r="O388" s="15" t="s">
        <v>5764</v>
      </c>
      <c r="P388" s="15" t="s">
        <v>5765</v>
      </c>
      <c r="Q388" s="15" t="s">
        <v>5766</v>
      </c>
      <c r="R388" s="15" t="s">
        <v>5767</v>
      </c>
      <c r="S388" s="15" t="s">
        <v>5768</v>
      </c>
      <c r="T388" s="15" t="s">
        <v>5769</v>
      </c>
      <c r="U388" s="15" t="s">
        <v>5770</v>
      </c>
      <c r="V388" s="15" t="s">
        <v>5771</v>
      </c>
      <c r="W388" s="15" t="s">
        <v>1402</v>
      </c>
      <c r="X388" s="15" t="s">
        <v>5772</v>
      </c>
      <c r="Y388" s="15" t="s">
        <v>5773</v>
      </c>
      <c r="Z388" s="15" t="s">
        <v>5774</v>
      </c>
      <c r="AA388" s="15" t="s">
        <v>5775</v>
      </c>
      <c r="AB388" s="15" t="s">
        <v>5776</v>
      </c>
      <c r="AC388" s="15" t="s">
        <v>5777</v>
      </c>
      <c r="AD388" s="15" t="s">
        <v>5778</v>
      </c>
      <c r="AE388" s="15" t="s">
        <v>5779</v>
      </c>
      <c r="AF388" s="15" t="s">
        <v>5327</v>
      </c>
      <c r="AG388" s="15" t="s">
        <v>5780</v>
      </c>
      <c r="AH388" s="15" t="s">
        <v>5781</v>
      </c>
      <c r="AI388" s="15" t="s">
        <v>5782</v>
      </c>
      <c r="AJ388" s="15" t="s">
        <v>5783</v>
      </c>
      <c r="AK388" s="15" t="s">
        <v>5784</v>
      </c>
      <c r="AL388" s="15" t="s">
        <v>5785</v>
      </c>
      <c r="AM388" s="30"/>
      <c r="AN388" s="15" t="s">
        <v>5786</v>
      </c>
      <c r="AO388" s="15" t="s">
        <v>1948</v>
      </c>
      <c r="AP388" s="15" t="s">
        <v>5787</v>
      </c>
      <c r="AQ388" s="15" t="s">
        <v>5788</v>
      </c>
      <c r="AR388" s="15" t="s">
        <v>935</v>
      </c>
      <c r="AS388" s="15" t="s">
        <v>5789</v>
      </c>
      <c r="AT388" s="15" t="s">
        <v>5788</v>
      </c>
      <c r="AU388" s="15" t="s">
        <v>716</v>
      </c>
    </row>
    <row r="389" spans="1:47" ht="319.5" thickBot="1" x14ac:dyDescent="0.3">
      <c r="A389" s="15">
        <v>409</v>
      </c>
      <c r="B389" s="15">
        <v>580</v>
      </c>
      <c r="C389" s="32">
        <v>45268.594733796293</v>
      </c>
      <c r="D389" s="15" t="s">
        <v>646</v>
      </c>
      <c r="E389" s="15" t="s">
        <v>5790</v>
      </c>
      <c r="F389" s="47" t="s">
        <v>5790</v>
      </c>
      <c r="G389" s="15" t="s">
        <v>5791</v>
      </c>
      <c r="H389" s="15" t="s">
        <v>182</v>
      </c>
      <c r="I389" s="15" t="s">
        <v>719</v>
      </c>
      <c r="J389" s="15" t="s">
        <v>5792</v>
      </c>
      <c r="K389" s="15" t="s">
        <v>5793</v>
      </c>
      <c r="L389" s="15" t="s">
        <v>5794</v>
      </c>
      <c r="M389" s="30"/>
      <c r="N389" s="30"/>
      <c r="O389" s="30"/>
      <c r="P389" s="30"/>
      <c r="Q389" s="15" t="s">
        <v>5795</v>
      </c>
      <c r="R389" s="15" t="s">
        <v>5796</v>
      </c>
      <c r="S389" s="30"/>
      <c r="T389" s="30"/>
      <c r="U389" s="30"/>
      <c r="V389" s="30"/>
      <c r="W389" s="30"/>
      <c r="X389" s="30"/>
      <c r="Y389" s="30"/>
      <c r="Z389" s="30"/>
      <c r="AA389" s="30"/>
      <c r="AB389" s="30"/>
      <c r="AC389" s="30"/>
      <c r="AD389" s="30"/>
      <c r="AE389" s="30"/>
      <c r="AF389" s="15" t="s">
        <v>5450</v>
      </c>
      <c r="AG389" s="15" t="s">
        <v>5797</v>
      </c>
      <c r="AH389" s="30"/>
      <c r="AI389" s="30"/>
      <c r="AJ389" s="30"/>
      <c r="AK389" s="30"/>
      <c r="AL389" s="30"/>
      <c r="AM389" s="30"/>
      <c r="AN389" s="30"/>
      <c r="AO389" s="30"/>
      <c r="AP389" s="30"/>
      <c r="AQ389" s="30"/>
      <c r="AR389" s="30"/>
      <c r="AS389" s="30"/>
      <c r="AT389" s="30"/>
      <c r="AU389" s="15" t="s">
        <v>716</v>
      </c>
    </row>
    <row r="390" spans="1:47" ht="64.5" thickBot="1" x14ac:dyDescent="0.3">
      <c r="A390" s="15">
        <v>395</v>
      </c>
      <c r="B390" s="15">
        <v>566</v>
      </c>
      <c r="C390" s="32">
        <v>45268.425208333334</v>
      </c>
      <c r="D390" s="15" t="s">
        <v>646</v>
      </c>
      <c r="E390" s="15" t="s">
        <v>5798</v>
      </c>
      <c r="F390" s="47" t="s">
        <v>5798</v>
      </c>
      <c r="G390" s="15" t="s">
        <v>5799</v>
      </c>
      <c r="H390" s="15" t="s">
        <v>182</v>
      </c>
      <c r="I390" s="15" t="s">
        <v>5800</v>
      </c>
      <c r="J390" s="15" t="s">
        <v>649</v>
      </c>
      <c r="K390" s="15" t="s">
        <v>5801</v>
      </c>
      <c r="L390" s="15" t="s">
        <v>5802</v>
      </c>
      <c r="M390" s="30"/>
      <c r="N390" s="30"/>
      <c r="O390" s="15" t="s">
        <v>5803</v>
      </c>
      <c r="P390" s="15" t="s">
        <v>5804</v>
      </c>
      <c r="Q390" s="30"/>
      <c r="R390" s="30"/>
      <c r="S390" s="30"/>
      <c r="T390" s="30"/>
      <c r="U390" s="30"/>
      <c r="V390" s="30"/>
      <c r="W390" s="30"/>
      <c r="X390" s="30"/>
      <c r="Y390" s="30"/>
      <c r="Z390" s="30"/>
      <c r="AA390" s="30"/>
      <c r="AB390" s="30"/>
      <c r="AC390" s="30"/>
      <c r="AD390" s="30"/>
      <c r="AE390" s="30"/>
      <c r="AF390" s="30"/>
      <c r="AG390" s="30"/>
      <c r="AH390" s="30"/>
      <c r="AI390" s="30"/>
      <c r="AJ390" s="30"/>
      <c r="AK390" s="15" t="s">
        <v>5805</v>
      </c>
      <c r="AL390" s="30"/>
      <c r="AM390" s="30"/>
      <c r="AN390" s="30"/>
      <c r="AO390" s="30"/>
      <c r="AP390" s="30"/>
      <c r="AQ390" s="30"/>
      <c r="AR390" s="30"/>
      <c r="AS390" s="30"/>
      <c r="AT390" s="30"/>
      <c r="AU390" s="30"/>
    </row>
    <row r="391" spans="1:47" ht="409.6" thickBot="1" x14ac:dyDescent="0.3">
      <c r="A391" s="15">
        <v>397</v>
      </c>
      <c r="B391" s="15">
        <v>568</v>
      </c>
      <c r="C391" s="32">
        <v>45268.436736111114</v>
      </c>
      <c r="D391" s="15" t="s">
        <v>646</v>
      </c>
      <c r="E391" s="15" t="s">
        <v>5806</v>
      </c>
      <c r="F391" s="47" t="s">
        <v>5806</v>
      </c>
      <c r="G391" s="15" t="s">
        <v>5807</v>
      </c>
      <c r="H391" s="15" t="s">
        <v>201</v>
      </c>
      <c r="I391" s="15" t="s">
        <v>2528</v>
      </c>
      <c r="J391" s="15" t="s">
        <v>649</v>
      </c>
      <c r="K391" s="15" t="s">
        <v>5808</v>
      </c>
      <c r="L391" s="15" t="s">
        <v>5809</v>
      </c>
      <c r="M391" s="30"/>
      <c r="N391" s="30"/>
      <c r="O391" s="30"/>
      <c r="P391" s="15" t="s">
        <v>5810</v>
      </c>
      <c r="Q391" s="15" t="s">
        <v>5811</v>
      </c>
      <c r="R391" s="30"/>
      <c r="S391" s="30"/>
      <c r="T391" s="30"/>
      <c r="U391" s="30"/>
      <c r="V391" s="30"/>
      <c r="W391" s="30"/>
      <c r="X391" s="30"/>
      <c r="Y391" s="30"/>
      <c r="Z391" s="30"/>
      <c r="AA391" s="30"/>
      <c r="AB391" s="30"/>
      <c r="AC391" s="30"/>
      <c r="AD391" s="30"/>
      <c r="AE391" s="15" t="s">
        <v>5812</v>
      </c>
      <c r="AF391" s="15" t="s">
        <v>3800</v>
      </c>
      <c r="AG391" s="30"/>
      <c r="AH391" s="30"/>
      <c r="AI391" s="30"/>
      <c r="AJ391" s="30"/>
      <c r="AK391" s="30"/>
      <c r="AL391" s="30"/>
      <c r="AM391" s="30"/>
      <c r="AN391" s="15" t="s">
        <v>5813</v>
      </c>
      <c r="AO391" s="30"/>
      <c r="AP391" s="15" t="s">
        <v>5814</v>
      </c>
      <c r="AQ391" s="30"/>
      <c r="AR391" s="30"/>
      <c r="AS391" s="30"/>
      <c r="AT391" s="30"/>
      <c r="AU391" s="15" t="s">
        <v>1137</v>
      </c>
    </row>
    <row r="392" spans="1:47" ht="15.75" thickBot="1" x14ac:dyDescent="0.3">
      <c r="A392" s="15">
        <v>394</v>
      </c>
      <c r="B392" s="15">
        <v>565</v>
      </c>
      <c r="C392" s="32">
        <v>45268.420995370368</v>
      </c>
      <c r="D392" s="15" t="s">
        <v>646</v>
      </c>
      <c r="E392" s="15" t="s">
        <v>5815</v>
      </c>
      <c r="F392" s="47" t="s">
        <v>5815</v>
      </c>
      <c r="G392" s="15" t="s">
        <v>5816</v>
      </c>
      <c r="H392" s="15" t="s">
        <v>182</v>
      </c>
      <c r="I392" s="30"/>
      <c r="J392" s="15" t="s">
        <v>5817</v>
      </c>
      <c r="K392" s="15" t="s">
        <v>5818</v>
      </c>
      <c r="L392" s="15" t="s">
        <v>5819</v>
      </c>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row>
    <row r="393" spans="1:47" ht="128.25" thickBot="1" x14ac:dyDescent="0.3">
      <c r="A393" s="15">
        <v>396</v>
      </c>
      <c r="B393" s="15">
        <v>567</v>
      </c>
      <c r="C393" s="32">
        <v>45268.432604166665</v>
      </c>
      <c r="D393" s="15" t="s">
        <v>646</v>
      </c>
      <c r="E393" s="15" t="s">
        <v>5820</v>
      </c>
      <c r="F393" s="47" t="s">
        <v>5821</v>
      </c>
      <c r="G393" s="15" t="s">
        <v>5822</v>
      </c>
      <c r="H393" s="15" t="s">
        <v>182</v>
      </c>
      <c r="I393" s="15" t="s">
        <v>5823</v>
      </c>
      <c r="J393" s="15" t="s">
        <v>4236</v>
      </c>
      <c r="K393" s="15" t="s">
        <v>5824</v>
      </c>
      <c r="L393" s="15" t="s">
        <v>5825</v>
      </c>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15" t="s">
        <v>5826</v>
      </c>
      <c r="AO393" s="15" t="s">
        <v>5827</v>
      </c>
      <c r="AP393" s="30"/>
      <c r="AQ393" s="30"/>
      <c r="AR393" s="30"/>
      <c r="AS393" s="30"/>
      <c r="AT393" s="30"/>
      <c r="AU393" s="30"/>
    </row>
    <row r="394" spans="1:47" ht="243" thickBot="1" x14ac:dyDescent="0.3">
      <c r="A394" s="15">
        <v>398</v>
      </c>
      <c r="B394" s="15">
        <v>569</v>
      </c>
      <c r="C394" s="32">
        <v>45268.444884259261</v>
      </c>
      <c r="D394" s="15" t="s">
        <v>646</v>
      </c>
      <c r="E394" s="15" t="s">
        <v>5828</v>
      </c>
      <c r="F394" s="47" t="s">
        <v>5829</v>
      </c>
      <c r="G394" s="15" t="s">
        <v>5830</v>
      </c>
      <c r="H394" s="15" t="s">
        <v>221</v>
      </c>
      <c r="I394" s="15" t="s">
        <v>285</v>
      </c>
      <c r="J394" s="15" t="s">
        <v>5831</v>
      </c>
      <c r="K394" s="15" t="s">
        <v>5832</v>
      </c>
      <c r="L394" s="15" t="s">
        <v>5833</v>
      </c>
      <c r="M394" s="30"/>
      <c r="N394" s="15" t="s">
        <v>4605</v>
      </c>
      <c r="O394" s="30"/>
      <c r="P394" s="30"/>
      <c r="Q394" s="15" t="s">
        <v>5834</v>
      </c>
      <c r="R394" s="30"/>
      <c r="S394" s="30"/>
      <c r="T394" s="15" t="s">
        <v>1926</v>
      </c>
      <c r="U394" s="30"/>
      <c r="V394" s="30"/>
      <c r="W394" s="15" t="s">
        <v>5835</v>
      </c>
      <c r="X394" s="30"/>
      <c r="Y394" s="30"/>
      <c r="Z394" s="15" t="s">
        <v>5836</v>
      </c>
      <c r="AA394" s="30"/>
      <c r="AB394" s="30"/>
      <c r="AC394" s="15" t="s">
        <v>2497</v>
      </c>
      <c r="AD394" s="30"/>
      <c r="AE394" s="30"/>
      <c r="AF394" s="15" t="s">
        <v>5837</v>
      </c>
      <c r="AG394" s="30"/>
      <c r="AH394" s="30"/>
      <c r="AI394" s="15" t="s">
        <v>5838</v>
      </c>
      <c r="AJ394" s="30"/>
      <c r="AK394" s="30"/>
      <c r="AL394" s="15" t="s">
        <v>5839</v>
      </c>
      <c r="AM394" s="30"/>
      <c r="AN394" s="30"/>
      <c r="AO394" s="15" t="s">
        <v>5840</v>
      </c>
      <c r="AP394" s="30"/>
      <c r="AQ394" s="30"/>
      <c r="AR394" s="15" t="s">
        <v>3264</v>
      </c>
      <c r="AS394" s="30"/>
      <c r="AT394" s="30"/>
      <c r="AU394" s="15" t="s">
        <v>716</v>
      </c>
    </row>
    <row r="395" spans="1:47" ht="409.6" thickBot="1" x14ac:dyDescent="0.3">
      <c r="A395" s="15">
        <v>403</v>
      </c>
      <c r="B395" s="15">
        <v>574</v>
      </c>
      <c r="C395" s="32">
        <v>45268.462731481479</v>
      </c>
      <c r="D395" s="15" t="s">
        <v>646</v>
      </c>
      <c r="E395" s="15" t="s">
        <v>5841</v>
      </c>
      <c r="F395" s="47" t="s">
        <v>5842</v>
      </c>
      <c r="G395" s="15" t="s">
        <v>559</v>
      </c>
      <c r="H395" s="15" t="s">
        <v>182</v>
      </c>
      <c r="I395" s="30"/>
      <c r="J395" s="15" t="s">
        <v>5843</v>
      </c>
      <c r="K395" s="15" t="s">
        <v>5844</v>
      </c>
      <c r="L395" s="15" t="s">
        <v>5845</v>
      </c>
      <c r="M395" s="30"/>
      <c r="N395" s="15" t="s">
        <v>5846</v>
      </c>
      <c r="O395" s="30"/>
      <c r="P395" s="30"/>
      <c r="Q395" s="15" t="s">
        <v>5847</v>
      </c>
      <c r="R395" s="30"/>
      <c r="S395" s="30"/>
      <c r="T395" s="15" t="s">
        <v>5848</v>
      </c>
      <c r="U395" s="30"/>
      <c r="V395" s="30"/>
      <c r="W395" s="15" t="s">
        <v>750</v>
      </c>
      <c r="X395" s="30"/>
      <c r="Y395" s="30"/>
      <c r="Z395" s="15" t="s">
        <v>5849</v>
      </c>
      <c r="AA395" s="30"/>
      <c r="AB395" s="30"/>
      <c r="AC395" s="15" t="s">
        <v>5850</v>
      </c>
      <c r="AD395" s="30"/>
      <c r="AE395" s="30"/>
      <c r="AF395" s="15" t="s">
        <v>3365</v>
      </c>
      <c r="AG395" s="30"/>
      <c r="AH395" s="30"/>
      <c r="AI395" s="15" t="s">
        <v>5851</v>
      </c>
      <c r="AJ395" s="30"/>
      <c r="AK395" s="30"/>
      <c r="AL395" s="15" t="s">
        <v>5852</v>
      </c>
      <c r="AM395" s="30"/>
      <c r="AN395" s="30"/>
      <c r="AO395" s="15" t="s">
        <v>1665</v>
      </c>
      <c r="AP395" s="30"/>
      <c r="AQ395" s="30"/>
      <c r="AR395" s="15" t="s">
        <v>4479</v>
      </c>
      <c r="AS395" s="30"/>
      <c r="AT395" s="30"/>
      <c r="AU395" s="15" t="s">
        <v>856</v>
      </c>
    </row>
    <row r="396" spans="1:47" ht="255.75" thickBot="1" x14ac:dyDescent="0.3">
      <c r="A396" s="15">
        <v>401</v>
      </c>
      <c r="B396" s="15">
        <v>572</v>
      </c>
      <c r="C396" s="32">
        <v>45268.461018518516</v>
      </c>
      <c r="D396" s="15" t="s">
        <v>646</v>
      </c>
      <c r="E396" s="15" t="s">
        <v>5853</v>
      </c>
      <c r="F396" s="47" t="s">
        <v>5853</v>
      </c>
      <c r="G396" s="15" t="s">
        <v>5854</v>
      </c>
      <c r="H396" s="15" t="s">
        <v>182</v>
      </c>
      <c r="I396" s="15" t="s">
        <v>648</v>
      </c>
      <c r="J396" s="15" t="s">
        <v>5855</v>
      </c>
      <c r="K396" s="15" t="s">
        <v>5856</v>
      </c>
      <c r="L396" s="15" t="s">
        <v>5857</v>
      </c>
      <c r="M396" s="15" t="s">
        <v>5858</v>
      </c>
      <c r="N396" s="15" t="s">
        <v>5859</v>
      </c>
      <c r="O396" s="30"/>
      <c r="P396" s="30"/>
      <c r="Q396" s="15" t="s">
        <v>5860</v>
      </c>
      <c r="R396" s="30"/>
      <c r="S396" s="30"/>
      <c r="T396" s="15" t="s">
        <v>5861</v>
      </c>
      <c r="U396" s="30"/>
      <c r="V396" s="30"/>
      <c r="W396" s="15" t="s">
        <v>5862</v>
      </c>
      <c r="X396" s="30"/>
      <c r="Y396" s="30"/>
      <c r="Z396" s="15" t="s">
        <v>5863</v>
      </c>
      <c r="AA396" s="30"/>
      <c r="AB396" s="30"/>
      <c r="AC396" s="30"/>
      <c r="AD396" s="30"/>
      <c r="AE396" s="30"/>
      <c r="AF396" s="15" t="s">
        <v>5864</v>
      </c>
      <c r="AG396" s="30"/>
      <c r="AH396" s="30"/>
      <c r="AI396" s="15" t="s">
        <v>5865</v>
      </c>
      <c r="AJ396" s="30"/>
      <c r="AK396" s="30"/>
      <c r="AL396" s="15" t="s">
        <v>5866</v>
      </c>
      <c r="AM396" s="30"/>
      <c r="AN396" s="15" t="s">
        <v>5867</v>
      </c>
      <c r="AO396" s="15" t="s">
        <v>798</v>
      </c>
      <c r="AP396" s="30"/>
      <c r="AQ396" s="30"/>
      <c r="AR396" s="30"/>
      <c r="AS396" s="30"/>
      <c r="AT396" s="30"/>
      <c r="AU396" s="15" t="s">
        <v>716</v>
      </c>
    </row>
    <row r="397" spans="1:47" ht="306.75" thickBot="1" x14ac:dyDescent="0.3">
      <c r="A397" s="15">
        <v>404</v>
      </c>
      <c r="B397" s="15">
        <v>575</v>
      </c>
      <c r="C397" s="32">
        <v>45268.475497685184</v>
      </c>
      <c r="D397" s="15" t="s">
        <v>646</v>
      </c>
      <c r="E397" s="15" t="s">
        <v>5868</v>
      </c>
      <c r="F397" s="47" t="s">
        <v>5868</v>
      </c>
      <c r="G397" s="15" t="s">
        <v>510</v>
      </c>
      <c r="H397" s="15" t="s">
        <v>201</v>
      </c>
      <c r="I397" s="30"/>
      <c r="J397" s="15" t="s">
        <v>5869</v>
      </c>
      <c r="K397" s="15" t="s">
        <v>5870</v>
      </c>
      <c r="L397" s="15" t="s">
        <v>5871</v>
      </c>
      <c r="M397" s="30"/>
      <c r="N397" s="15" t="s">
        <v>5872</v>
      </c>
      <c r="O397" s="30"/>
      <c r="P397" s="30"/>
      <c r="Q397" s="15" t="s">
        <v>5873</v>
      </c>
      <c r="R397" s="30"/>
      <c r="S397" s="30"/>
      <c r="T397" s="15" t="s">
        <v>5874</v>
      </c>
      <c r="U397" s="30"/>
      <c r="V397" s="30"/>
      <c r="W397" s="15" t="s">
        <v>729</v>
      </c>
      <c r="X397" s="30"/>
      <c r="Y397" s="30"/>
      <c r="Z397" s="15" t="s">
        <v>5875</v>
      </c>
      <c r="AA397" s="30"/>
      <c r="AB397" s="30"/>
      <c r="AC397" s="15" t="s">
        <v>5876</v>
      </c>
      <c r="AD397" s="30"/>
      <c r="AE397" s="30"/>
      <c r="AF397" s="15" t="s">
        <v>5877</v>
      </c>
      <c r="AG397" s="15" t="s">
        <v>5878</v>
      </c>
      <c r="AH397" s="30"/>
      <c r="AI397" s="15" t="s">
        <v>5879</v>
      </c>
      <c r="AJ397" s="30"/>
      <c r="AK397" s="30"/>
      <c r="AL397" s="15" t="s">
        <v>5103</v>
      </c>
      <c r="AM397" s="30"/>
      <c r="AN397" s="30"/>
      <c r="AO397" s="15" t="s">
        <v>2303</v>
      </c>
      <c r="AP397" s="30"/>
      <c r="AQ397" s="30"/>
      <c r="AR397" s="15" t="s">
        <v>2972</v>
      </c>
      <c r="AS397" s="30"/>
      <c r="AT397" s="30"/>
      <c r="AU397" s="15" t="s">
        <v>856</v>
      </c>
    </row>
    <row r="398" spans="1:47" ht="281.25" thickBot="1" x14ac:dyDescent="0.3">
      <c r="A398" s="15">
        <v>408</v>
      </c>
      <c r="B398" s="15">
        <v>579</v>
      </c>
      <c r="C398" s="32">
        <v>45268.590127314812</v>
      </c>
      <c r="D398" s="15" t="s">
        <v>646</v>
      </c>
      <c r="E398" s="15" t="s">
        <v>5880</v>
      </c>
      <c r="F398" s="47" t="s">
        <v>5881</v>
      </c>
      <c r="G398" s="15" t="s">
        <v>5882</v>
      </c>
      <c r="H398" s="15" t="s">
        <v>186</v>
      </c>
      <c r="I398" s="15" t="s">
        <v>285</v>
      </c>
      <c r="J398" s="15" t="s">
        <v>5883</v>
      </c>
      <c r="K398" s="15" t="s">
        <v>5884</v>
      </c>
      <c r="L398" s="15" t="s">
        <v>5885</v>
      </c>
      <c r="M398" s="15" t="s">
        <v>5886</v>
      </c>
      <c r="N398" s="15" t="s">
        <v>5887</v>
      </c>
      <c r="O398" s="30"/>
      <c r="P398" s="15" t="s">
        <v>5888</v>
      </c>
      <c r="Q398" s="15" t="s">
        <v>5889</v>
      </c>
      <c r="R398" s="30"/>
      <c r="S398" s="15" t="s">
        <v>5890</v>
      </c>
      <c r="T398" s="15" t="s">
        <v>5891</v>
      </c>
      <c r="U398" s="30"/>
      <c r="V398" s="15" t="s">
        <v>5892</v>
      </c>
      <c r="W398" s="15" t="s">
        <v>664</v>
      </c>
      <c r="X398" s="30"/>
      <c r="Y398" s="15" t="s">
        <v>5893</v>
      </c>
      <c r="Z398" s="15" t="s">
        <v>5894</v>
      </c>
      <c r="AA398" s="30"/>
      <c r="AB398" s="30"/>
      <c r="AC398" s="15" t="s">
        <v>5895</v>
      </c>
      <c r="AD398" s="30"/>
      <c r="AE398" s="15" t="s">
        <v>5896</v>
      </c>
      <c r="AF398" s="15" t="s">
        <v>5897</v>
      </c>
      <c r="AG398" s="30"/>
      <c r="AH398" s="30"/>
      <c r="AI398" s="15" t="s">
        <v>5898</v>
      </c>
      <c r="AJ398" s="30"/>
      <c r="AK398" s="30"/>
      <c r="AL398" s="15" t="s">
        <v>1318</v>
      </c>
      <c r="AM398" s="30"/>
      <c r="AN398" s="30"/>
      <c r="AO398" s="15" t="s">
        <v>2936</v>
      </c>
      <c r="AP398" s="30"/>
      <c r="AQ398" s="30"/>
      <c r="AR398" s="15" t="s">
        <v>1364</v>
      </c>
      <c r="AS398" s="30"/>
      <c r="AT398" s="30"/>
      <c r="AU398" s="15" t="s">
        <v>716</v>
      </c>
    </row>
    <row r="399" spans="1:47" ht="255.75" thickBot="1" x14ac:dyDescent="0.3">
      <c r="A399" s="15">
        <v>402</v>
      </c>
      <c r="B399" s="15">
        <v>573</v>
      </c>
      <c r="C399" s="32">
        <v>45268.461041666669</v>
      </c>
      <c r="D399" s="15" t="s">
        <v>646</v>
      </c>
      <c r="E399" s="15" t="s">
        <v>5899</v>
      </c>
      <c r="F399" s="47" t="s">
        <v>5900</v>
      </c>
      <c r="G399" s="15" t="s">
        <v>324</v>
      </c>
      <c r="H399" s="15" t="s">
        <v>194</v>
      </c>
      <c r="I399" s="15" t="s">
        <v>648</v>
      </c>
      <c r="J399" s="15" t="s">
        <v>3034</v>
      </c>
      <c r="K399" s="15" t="s">
        <v>5901</v>
      </c>
      <c r="L399" s="15" t="s">
        <v>5902</v>
      </c>
      <c r="M399" s="15" t="s">
        <v>5903</v>
      </c>
      <c r="N399" s="15" t="s">
        <v>1924</v>
      </c>
      <c r="O399" s="15" t="s">
        <v>5904</v>
      </c>
      <c r="P399" s="15" t="s">
        <v>5905</v>
      </c>
      <c r="Q399" s="15" t="s">
        <v>5906</v>
      </c>
      <c r="R399" s="15" t="s">
        <v>5907</v>
      </c>
      <c r="S399" s="15" t="s">
        <v>5908</v>
      </c>
      <c r="T399" s="15" t="s">
        <v>5252</v>
      </c>
      <c r="U399" s="30"/>
      <c r="V399" s="15" t="s">
        <v>5909</v>
      </c>
      <c r="W399" s="15" t="s">
        <v>2004</v>
      </c>
      <c r="X399" s="30"/>
      <c r="Y399" s="15" t="s">
        <v>5910</v>
      </c>
      <c r="Z399" s="15" t="s">
        <v>5911</v>
      </c>
      <c r="AA399" s="30"/>
      <c r="AB399" s="15" t="s">
        <v>5912</v>
      </c>
      <c r="AC399" s="15" t="s">
        <v>5913</v>
      </c>
      <c r="AD399" s="30"/>
      <c r="AE399" s="30"/>
      <c r="AF399" s="15" t="s">
        <v>5914</v>
      </c>
      <c r="AG399" s="30"/>
      <c r="AH399" s="30"/>
      <c r="AI399" s="15" t="s">
        <v>5915</v>
      </c>
      <c r="AJ399" s="30"/>
      <c r="AK399" s="30"/>
      <c r="AL399" s="15" t="s">
        <v>2280</v>
      </c>
      <c r="AM399" s="30"/>
      <c r="AN399" s="30"/>
      <c r="AO399" s="15" t="s">
        <v>5104</v>
      </c>
      <c r="AP399" s="30"/>
      <c r="AQ399" s="30"/>
      <c r="AR399" s="15" t="s">
        <v>1587</v>
      </c>
      <c r="AS399" s="30"/>
      <c r="AT399" s="30"/>
      <c r="AU399" s="15" t="s">
        <v>1137</v>
      </c>
    </row>
    <row r="400" spans="1:47" ht="15.75" thickBot="1" x14ac:dyDescent="0.3">
      <c r="A400" s="15">
        <v>399</v>
      </c>
      <c r="B400" s="15">
        <v>570</v>
      </c>
      <c r="C400" s="32">
        <v>45268.454513888886</v>
      </c>
      <c r="D400" s="15" t="s">
        <v>646</v>
      </c>
      <c r="E400" s="15" t="s">
        <v>5916</v>
      </c>
      <c r="F400" s="47" t="s">
        <v>5916</v>
      </c>
      <c r="G400" s="15" t="s">
        <v>5265</v>
      </c>
      <c r="H400" s="15" t="s">
        <v>182</v>
      </c>
      <c r="I400" s="15" t="s">
        <v>719</v>
      </c>
      <c r="J400" s="15" t="s">
        <v>5917</v>
      </c>
      <c r="K400" s="15" t="s">
        <v>5918</v>
      </c>
      <c r="L400" s="15" t="s">
        <v>5919</v>
      </c>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row>
    <row r="401" spans="1:47" ht="15.75" thickBot="1" x14ac:dyDescent="0.3">
      <c r="A401" s="15">
        <v>400</v>
      </c>
      <c r="B401" s="15">
        <v>571</v>
      </c>
      <c r="C401" s="32">
        <v>45268.460335648146</v>
      </c>
      <c r="D401" s="15" t="s">
        <v>646</v>
      </c>
      <c r="E401" s="15" t="s">
        <v>5920</v>
      </c>
      <c r="F401" s="47" t="s">
        <v>5921</v>
      </c>
      <c r="G401" s="15" t="s">
        <v>360</v>
      </c>
      <c r="H401" s="15" t="s">
        <v>195</v>
      </c>
      <c r="I401" s="15" t="s">
        <v>648</v>
      </c>
      <c r="J401" s="15" t="s">
        <v>859</v>
      </c>
      <c r="K401" s="15" t="s">
        <v>5922</v>
      </c>
      <c r="L401" s="15" t="s">
        <v>5923</v>
      </c>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row>
    <row r="402" spans="1:47" ht="268.5" thickBot="1" x14ac:dyDescent="0.3">
      <c r="A402" s="15">
        <v>406</v>
      </c>
      <c r="B402" s="15">
        <v>577</v>
      </c>
      <c r="C402" s="32">
        <v>45268.499027777776</v>
      </c>
      <c r="D402" s="15" t="s">
        <v>646</v>
      </c>
      <c r="E402" s="15" t="s">
        <v>5924</v>
      </c>
      <c r="F402" s="47" t="s">
        <v>5924</v>
      </c>
      <c r="G402" s="15" t="s">
        <v>5925</v>
      </c>
      <c r="H402" s="15" t="s">
        <v>192</v>
      </c>
      <c r="I402" s="15" t="s">
        <v>698</v>
      </c>
      <c r="J402" s="15" t="s">
        <v>5593</v>
      </c>
      <c r="K402" s="15" t="s">
        <v>5926</v>
      </c>
      <c r="L402" s="15" t="s">
        <v>5927</v>
      </c>
      <c r="M402" s="15" t="s">
        <v>5928</v>
      </c>
      <c r="N402" s="15" t="s">
        <v>5929</v>
      </c>
      <c r="O402" s="30"/>
      <c r="P402" s="30"/>
      <c r="Q402" s="15" t="s">
        <v>5930</v>
      </c>
      <c r="R402" s="30"/>
      <c r="S402" s="30"/>
      <c r="T402" s="15" t="s">
        <v>5931</v>
      </c>
      <c r="U402" s="30"/>
      <c r="V402" s="30"/>
      <c r="W402" s="15" t="s">
        <v>1402</v>
      </c>
      <c r="X402" s="30"/>
      <c r="Y402" s="15" t="s">
        <v>5932</v>
      </c>
      <c r="Z402" s="15" t="s">
        <v>5933</v>
      </c>
      <c r="AA402" s="30"/>
      <c r="AB402" s="15" t="s">
        <v>5934</v>
      </c>
      <c r="AC402" s="15" t="s">
        <v>5935</v>
      </c>
      <c r="AD402" s="30"/>
      <c r="AE402" s="15" t="s">
        <v>5936</v>
      </c>
      <c r="AF402" s="15" t="s">
        <v>84</v>
      </c>
      <c r="AG402" s="30"/>
      <c r="AH402" s="30"/>
      <c r="AI402" s="15" t="s">
        <v>5937</v>
      </c>
      <c r="AJ402" s="30"/>
      <c r="AK402" s="30"/>
      <c r="AL402" s="15" t="s">
        <v>5938</v>
      </c>
      <c r="AM402" s="30"/>
      <c r="AN402" s="30"/>
      <c r="AO402" s="15" t="s">
        <v>1865</v>
      </c>
      <c r="AP402" s="30"/>
      <c r="AQ402" s="30"/>
      <c r="AR402" s="15" t="s">
        <v>762</v>
      </c>
      <c r="AS402" s="30"/>
      <c r="AT402" s="30"/>
      <c r="AU402" s="15" t="s">
        <v>1137</v>
      </c>
    </row>
    <row r="403" spans="1:47" ht="77.25" thickBot="1" x14ac:dyDescent="0.3">
      <c r="A403" s="15">
        <v>407</v>
      </c>
      <c r="B403" s="15">
        <v>578</v>
      </c>
      <c r="C403" s="32">
        <v>45268.575486111113</v>
      </c>
      <c r="D403" s="15" t="s">
        <v>646</v>
      </c>
      <c r="E403" s="15" t="s">
        <v>5939</v>
      </c>
      <c r="F403" s="47" t="s">
        <v>5940</v>
      </c>
      <c r="G403" s="15" t="s">
        <v>403</v>
      </c>
      <c r="H403" s="15" t="s">
        <v>182</v>
      </c>
      <c r="I403" s="15" t="s">
        <v>648</v>
      </c>
      <c r="J403" s="15" t="s">
        <v>1301</v>
      </c>
      <c r="K403" s="15" t="s">
        <v>5941</v>
      </c>
      <c r="L403" s="15" t="s">
        <v>5942</v>
      </c>
      <c r="M403" s="15" t="s">
        <v>5943</v>
      </c>
      <c r="N403" s="15" t="s">
        <v>153</v>
      </c>
      <c r="O403" s="15" t="s">
        <v>5944</v>
      </c>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row>
    <row r="404" spans="1:47" ht="230.25" thickBot="1" x14ac:dyDescent="0.3">
      <c r="A404" s="15">
        <v>410</v>
      </c>
      <c r="B404" s="15">
        <v>581</v>
      </c>
      <c r="C404" s="32">
        <v>45268.611203703702</v>
      </c>
      <c r="D404" s="15" t="s">
        <v>646</v>
      </c>
      <c r="E404" s="15" t="s">
        <v>5945</v>
      </c>
      <c r="F404" s="47" t="s">
        <v>5945</v>
      </c>
      <c r="G404" s="15" t="s">
        <v>324</v>
      </c>
      <c r="H404" s="15" t="s">
        <v>194</v>
      </c>
      <c r="I404" s="15" t="s">
        <v>1016</v>
      </c>
      <c r="J404" s="15" t="s">
        <v>5946</v>
      </c>
      <c r="K404" s="15" t="s">
        <v>5947</v>
      </c>
      <c r="L404" s="15" t="s">
        <v>5948</v>
      </c>
      <c r="M404" s="15" t="s">
        <v>5949</v>
      </c>
      <c r="N404" s="15" t="s">
        <v>5950</v>
      </c>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0"/>
      <c r="AL404" s="30"/>
      <c r="AM404" s="30"/>
      <c r="AN404" s="30"/>
      <c r="AO404" s="30"/>
      <c r="AP404" s="30"/>
      <c r="AQ404" s="30"/>
      <c r="AR404" s="30"/>
      <c r="AS404" s="30"/>
      <c r="AT404" s="30"/>
      <c r="AU404" s="30"/>
    </row>
    <row r="405" spans="1:47" ht="255.75" thickBot="1" x14ac:dyDescent="0.3">
      <c r="A405" s="15">
        <v>411</v>
      </c>
      <c r="B405" s="15">
        <v>582</v>
      </c>
      <c r="C405" s="32">
        <v>45268.654965277776</v>
      </c>
      <c r="D405" s="15" t="s">
        <v>646</v>
      </c>
      <c r="E405" s="15" t="s">
        <v>5951</v>
      </c>
      <c r="F405" s="47" t="s">
        <v>5952</v>
      </c>
      <c r="G405" s="15" t="s">
        <v>418</v>
      </c>
      <c r="H405" s="15" t="s">
        <v>182</v>
      </c>
      <c r="I405" s="30"/>
      <c r="J405" s="15" t="s">
        <v>1301</v>
      </c>
      <c r="K405" s="15" t="s">
        <v>5953</v>
      </c>
      <c r="L405" s="15" t="s">
        <v>5954</v>
      </c>
      <c r="M405" s="15" t="s">
        <v>5955</v>
      </c>
      <c r="N405" s="15" t="s">
        <v>5956</v>
      </c>
      <c r="O405" s="30"/>
      <c r="P405" s="30"/>
      <c r="Q405" s="15" t="s">
        <v>5957</v>
      </c>
      <c r="R405" s="30"/>
      <c r="S405" s="30"/>
      <c r="T405" s="15" t="s">
        <v>5958</v>
      </c>
      <c r="U405" s="30"/>
      <c r="V405" s="30"/>
      <c r="W405" s="15" t="s">
        <v>2468</v>
      </c>
      <c r="X405" s="30"/>
      <c r="Y405" s="30"/>
      <c r="Z405" s="15" t="s">
        <v>5959</v>
      </c>
      <c r="AA405" s="30"/>
      <c r="AB405" s="30"/>
      <c r="AC405" s="15" t="s">
        <v>5960</v>
      </c>
      <c r="AD405" s="30"/>
      <c r="AE405" s="30"/>
      <c r="AF405" s="15" t="s">
        <v>5961</v>
      </c>
      <c r="AG405" s="30"/>
      <c r="AH405" s="30"/>
      <c r="AI405" s="15" t="s">
        <v>5962</v>
      </c>
      <c r="AJ405" s="30"/>
      <c r="AK405" s="30"/>
      <c r="AL405" s="15" t="s">
        <v>5963</v>
      </c>
      <c r="AM405" s="30"/>
      <c r="AN405" s="30"/>
      <c r="AO405" s="15" t="s">
        <v>3274</v>
      </c>
      <c r="AP405" s="30"/>
      <c r="AQ405" s="30"/>
      <c r="AR405" s="15" t="s">
        <v>1834</v>
      </c>
      <c r="AS405" s="30"/>
      <c r="AT405" s="30"/>
      <c r="AU405" s="15" t="s">
        <v>1009</v>
      </c>
    </row>
    <row r="406" spans="1:47" ht="281.25" thickBot="1" x14ac:dyDescent="0.3">
      <c r="A406" s="15">
        <v>412</v>
      </c>
      <c r="B406" s="15">
        <v>583</v>
      </c>
      <c r="C406" s="32">
        <v>45268.667916666665</v>
      </c>
      <c r="D406" s="15" t="s">
        <v>646</v>
      </c>
      <c r="E406" s="15" t="s">
        <v>5964</v>
      </c>
      <c r="F406" s="47" t="s">
        <v>5965</v>
      </c>
      <c r="G406" s="15" t="s">
        <v>5966</v>
      </c>
      <c r="H406" s="15" t="s">
        <v>195</v>
      </c>
      <c r="I406" s="30"/>
      <c r="J406" s="15" t="s">
        <v>1705</v>
      </c>
      <c r="K406" s="15" t="s">
        <v>5967</v>
      </c>
      <c r="L406" s="15" t="s">
        <v>5968</v>
      </c>
      <c r="M406" s="15" t="s">
        <v>5969</v>
      </c>
      <c r="N406" s="15" t="s">
        <v>1021</v>
      </c>
      <c r="O406" s="15" t="s">
        <v>5970</v>
      </c>
      <c r="P406" s="30"/>
      <c r="Q406" s="15" t="s">
        <v>5971</v>
      </c>
      <c r="R406" s="30"/>
      <c r="S406" s="30"/>
      <c r="T406" s="15" t="s">
        <v>865</v>
      </c>
      <c r="U406" s="30"/>
      <c r="V406" s="30"/>
      <c r="W406" s="15" t="s">
        <v>1024</v>
      </c>
      <c r="X406" s="30"/>
      <c r="Y406" s="30"/>
      <c r="Z406" s="15" t="s">
        <v>5972</v>
      </c>
      <c r="AA406" s="30"/>
      <c r="AB406" s="30"/>
      <c r="AC406" s="15" t="s">
        <v>930</v>
      </c>
      <c r="AD406" s="30"/>
      <c r="AE406" s="30"/>
      <c r="AF406" s="15" t="s">
        <v>5973</v>
      </c>
      <c r="AG406" s="30"/>
      <c r="AH406" s="15" t="s">
        <v>5974</v>
      </c>
      <c r="AI406" s="15" t="s">
        <v>5975</v>
      </c>
      <c r="AJ406" s="15" t="s">
        <v>5976</v>
      </c>
      <c r="AK406" s="15" t="s">
        <v>5977</v>
      </c>
      <c r="AL406" s="15" t="s">
        <v>5978</v>
      </c>
      <c r="AM406" s="30"/>
      <c r="AN406" s="30"/>
      <c r="AO406" s="30"/>
      <c r="AP406" s="30"/>
      <c r="AQ406" s="30"/>
      <c r="AR406" s="15" t="s">
        <v>1556</v>
      </c>
      <c r="AS406" s="30"/>
      <c r="AT406" s="30"/>
      <c r="AU406" s="30"/>
    </row>
    <row r="407" spans="1:47" ht="383.25" thickBot="1" x14ac:dyDescent="0.3">
      <c r="A407" s="15">
        <v>413</v>
      </c>
      <c r="B407" s="15">
        <v>584</v>
      </c>
      <c r="C407" s="32">
        <v>45268.688483796293</v>
      </c>
      <c r="D407" s="15" t="s">
        <v>646</v>
      </c>
      <c r="E407" s="15" t="s">
        <v>5979</v>
      </c>
      <c r="F407" s="47" t="s">
        <v>5979</v>
      </c>
      <c r="G407" s="15" t="s">
        <v>5980</v>
      </c>
      <c r="H407" s="15" t="s">
        <v>182</v>
      </c>
      <c r="I407" s="30"/>
      <c r="J407" s="15" t="s">
        <v>5981</v>
      </c>
      <c r="K407" s="15" t="s">
        <v>5982</v>
      </c>
      <c r="L407" s="15" t="s">
        <v>5983</v>
      </c>
      <c r="M407" s="15" t="s">
        <v>5984</v>
      </c>
      <c r="N407" s="15" t="s">
        <v>5985</v>
      </c>
      <c r="O407" s="30"/>
      <c r="P407" s="30"/>
      <c r="Q407" s="15" t="s">
        <v>5986</v>
      </c>
      <c r="R407" s="15" t="s">
        <v>5987</v>
      </c>
      <c r="S407" s="30"/>
      <c r="T407" s="15" t="s">
        <v>5988</v>
      </c>
      <c r="U407" s="15" t="s">
        <v>5989</v>
      </c>
      <c r="V407" s="30"/>
      <c r="W407" s="15" t="s">
        <v>790</v>
      </c>
      <c r="X407" s="30"/>
      <c r="Y407" s="30"/>
      <c r="Z407" s="15" t="s">
        <v>5990</v>
      </c>
      <c r="AA407" s="30"/>
      <c r="AB407" s="30"/>
      <c r="AC407" s="15" t="s">
        <v>5991</v>
      </c>
      <c r="AD407" s="30"/>
      <c r="AE407" s="30"/>
      <c r="AF407" s="15" t="s">
        <v>5992</v>
      </c>
      <c r="AG407" s="15" t="s">
        <v>5993</v>
      </c>
      <c r="AH407" s="30"/>
      <c r="AI407" s="15" t="s">
        <v>5994</v>
      </c>
      <c r="AJ407" s="15" t="s">
        <v>5995</v>
      </c>
      <c r="AK407" s="30"/>
      <c r="AL407" s="15" t="s">
        <v>5710</v>
      </c>
      <c r="AM407" s="15" t="s">
        <v>5996</v>
      </c>
      <c r="AN407" s="30"/>
      <c r="AO407" s="15" t="s">
        <v>3957</v>
      </c>
      <c r="AP407" s="30"/>
      <c r="AQ407" s="30"/>
      <c r="AR407" s="15" t="s">
        <v>715</v>
      </c>
      <c r="AS407" s="30"/>
      <c r="AT407" s="30"/>
      <c r="AU407" s="15" t="s">
        <v>716</v>
      </c>
    </row>
    <row r="408" spans="1:47" ht="306.75" thickBot="1" x14ac:dyDescent="0.3">
      <c r="A408" s="15">
        <v>414</v>
      </c>
      <c r="B408" s="15">
        <v>585</v>
      </c>
      <c r="C408" s="32">
        <v>45268.758460648147</v>
      </c>
      <c r="D408" s="15" t="s">
        <v>646</v>
      </c>
      <c r="E408" s="15" t="s">
        <v>5997</v>
      </c>
      <c r="F408" s="47" t="s">
        <v>5997</v>
      </c>
      <c r="G408" s="15" t="s">
        <v>579</v>
      </c>
      <c r="H408" s="15" t="s">
        <v>182</v>
      </c>
      <c r="I408" s="15" t="s">
        <v>719</v>
      </c>
      <c r="J408" s="15" t="s">
        <v>5998</v>
      </c>
      <c r="K408" s="15" t="s">
        <v>5999</v>
      </c>
      <c r="L408" s="15" t="s">
        <v>6000</v>
      </c>
      <c r="M408" s="30"/>
      <c r="N408" s="15" t="s">
        <v>2913</v>
      </c>
      <c r="O408" s="30"/>
      <c r="P408" s="30"/>
      <c r="Q408" s="15" t="s">
        <v>6001</v>
      </c>
      <c r="R408" s="30"/>
      <c r="S408" s="30"/>
      <c r="T408" s="15" t="s">
        <v>6002</v>
      </c>
      <c r="U408" s="30"/>
      <c r="V408" s="30"/>
      <c r="W408" s="15" t="s">
        <v>6003</v>
      </c>
      <c r="X408" s="30"/>
      <c r="Y408" s="30"/>
      <c r="Z408" s="15" t="s">
        <v>6004</v>
      </c>
      <c r="AA408" s="30"/>
      <c r="AB408" s="30"/>
      <c r="AC408" s="15" t="s">
        <v>6005</v>
      </c>
      <c r="AD408" s="30"/>
      <c r="AE408" s="30"/>
      <c r="AF408" s="15" t="s">
        <v>6006</v>
      </c>
      <c r="AG408" s="30"/>
      <c r="AH408" s="30"/>
      <c r="AI408" s="15" t="s">
        <v>6007</v>
      </c>
      <c r="AJ408" s="30"/>
      <c r="AK408" s="30"/>
      <c r="AL408" s="15" t="s">
        <v>6008</v>
      </c>
      <c r="AM408" s="30"/>
      <c r="AN408" s="30"/>
      <c r="AO408" s="15" t="s">
        <v>6009</v>
      </c>
      <c r="AP408" s="30"/>
      <c r="AQ408" s="30"/>
      <c r="AR408" s="15" t="s">
        <v>1454</v>
      </c>
      <c r="AS408" s="30"/>
      <c r="AT408" s="30"/>
      <c r="AU408" s="15" t="s">
        <v>716</v>
      </c>
    </row>
    <row r="409" spans="1:47" ht="15.75" thickBot="1" x14ac:dyDescent="0.3">
      <c r="A409" s="15">
        <v>415</v>
      </c>
      <c r="B409" s="15">
        <v>586</v>
      </c>
      <c r="C409" s="32">
        <v>45268.771736111114</v>
      </c>
      <c r="D409" s="15" t="s">
        <v>646</v>
      </c>
      <c r="E409" s="15" t="s">
        <v>6010</v>
      </c>
      <c r="F409" s="47" t="s">
        <v>6010</v>
      </c>
      <c r="G409" s="15" t="s">
        <v>6011</v>
      </c>
      <c r="H409" s="15" t="s">
        <v>182</v>
      </c>
      <c r="I409" s="30"/>
      <c r="J409" s="15" t="s">
        <v>649</v>
      </c>
      <c r="K409" s="15" t="s">
        <v>6012</v>
      </c>
      <c r="L409" s="15" t="s">
        <v>6013</v>
      </c>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0"/>
      <c r="AL409" s="30"/>
      <c r="AM409" s="30"/>
      <c r="AN409" s="30"/>
      <c r="AO409" s="30"/>
      <c r="AP409" s="30"/>
      <c r="AQ409" s="30"/>
      <c r="AR409" s="30"/>
      <c r="AS409" s="30"/>
      <c r="AT409" s="30"/>
      <c r="AU409" s="30"/>
    </row>
    <row r="410" spans="1:47" ht="217.5" thickBot="1" x14ac:dyDescent="0.3">
      <c r="A410" s="15">
        <v>417</v>
      </c>
      <c r="B410" s="15">
        <v>588</v>
      </c>
      <c r="C410" s="32">
        <v>45268.834340277775</v>
      </c>
      <c r="D410" s="15" t="s">
        <v>646</v>
      </c>
      <c r="E410" s="15" t="s">
        <v>6014</v>
      </c>
      <c r="F410" s="47" t="s">
        <v>6014</v>
      </c>
      <c r="G410" s="15" t="s">
        <v>6015</v>
      </c>
      <c r="H410" s="15" t="s">
        <v>195</v>
      </c>
      <c r="I410" s="30"/>
      <c r="J410" s="15" t="s">
        <v>2910</v>
      </c>
      <c r="K410" s="15" t="s">
        <v>6016</v>
      </c>
      <c r="L410" s="15" t="s">
        <v>6017</v>
      </c>
      <c r="M410" s="30"/>
      <c r="N410" s="15" t="s">
        <v>6018</v>
      </c>
      <c r="O410" s="30"/>
      <c r="P410" s="30"/>
      <c r="Q410" s="30"/>
      <c r="R410" s="30"/>
      <c r="S410" s="30"/>
      <c r="T410" s="30"/>
      <c r="U410" s="30"/>
      <c r="V410" s="30"/>
      <c r="W410" s="30"/>
      <c r="X410" s="30"/>
      <c r="Y410" s="30"/>
      <c r="Z410" s="15" t="s">
        <v>6019</v>
      </c>
      <c r="AA410" s="30"/>
      <c r="AB410" s="30"/>
      <c r="AC410" s="30"/>
      <c r="AD410" s="30"/>
      <c r="AE410" s="30"/>
      <c r="AF410" s="15" t="s">
        <v>6020</v>
      </c>
      <c r="AG410" s="30"/>
      <c r="AH410" s="30"/>
      <c r="AI410" s="30"/>
      <c r="AJ410" s="30"/>
      <c r="AK410" s="30"/>
      <c r="AL410" s="15" t="s">
        <v>6021</v>
      </c>
      <c r="AM410" s="30"/>
      <c r="AN410" s="30"/>
      <c r="AO410" s="30"/>
      <c r="AP410" s="30"/>
      <c r="AQ410" s="30"/>
      <c r="AR410" s="15" t="s">
        <v>1103</v>
      </c>
      <c r="AS410" s="30"/>
      <c r="AT410" s="30"/>
      <c r="AU410" s="15" t="s">
        <v>716</v>
      </c>
    </row>
    <row r="411" spans="1:47" ht="268.5" thickBot="1" x14ac:dyDescent="0.3">
      <c r="A411" s="15">
        <v>418</v>
      </c>
      <c r="B411" s="15">
        <v>589</v>
      </c>
      <c r="C411" s="32">
        <v>45268.851377314815</v>
      </c>
      <c r="D411" s="15" t="s">
        <v>646</v>
      </c>
      <c r="E411" s="15" t="s">
        <v>6022</v>
      </c>
      <c r="F411" s="47" t="s">
        <v>6022</v>
      </c>
      <c r="G411" s="15" t="s">
        <v>5694</v>
      </c>
      <c r="H411" s="15" t="s">
        <v>182</v>
      </c>
      <c r="I411" s="30"/>
      <c r="J411" s="15" t="s">
        <v>6023</v>
      </c>
      <c r="K411" s="15" t="s">
        <v>6024</v>
      </c>
      <c r="L411" s="15" t="s">
        <v>6025</v>
      </c>
      <c r="M411" s="30"/>
      <c r="N411" s="15" t="s">
        <v>6026</v>
      </c>
      <c r="O411" s="30"/>
      <c r="P411" s="30"/>
      <c r="Q411" s="15" t="s">
        <v>6027</v>
      </c>
      <c r="R411" s="30"/>
      <c r="S411" s="30"/>
      <c r="T411" s="15" t="s">
        <v>6028</v>
      </c>
      <c r="U411" s="30"/>
      <c r="V411" s="30"/>
      <c r="W411" s="15" t="s">
        <v>1696</v>
      </c>
      <c r="X411" s="30"/>
      <c r="Y411" s="30"/>
      <c r="Z411" s="15" t="s">
        <v>6029</v>
      </c>
      <c r="AA411" s="30"/>
      <c r="AB411" s="30"/>
      <c r="AC411" s="15" t="s">
        <v>6030</v>
      </c>
      <c r="AD411" s="30"/>
      <c r="AE411" s="30"/>
      <c r="AF411" s="15" t="s">
        <v>6031</v>
      </c>
      <c r="AG411" s="30"/>
      <c r="AH411" s="30"/>
      <c r="AI411" s="15" t="s">
        <v>6032</v>
      </c>
      <c r="AJ411" s="30"/>
      <c r="AK411" s="30"/>
      <c r="AL411" s="15" t="s">
        <v>6033</v>
      </c>
      <c r="AM411" s="30"/>
      <c r="AN411" s="30"/>
      <c r="AO411" s="15" t="s">
        <v>3470</v>
      </c>
      <c r="AP411" s="30"/>
      <c r="AQ411" s="30"/>
      <c r="AR411" s="15" t="s">
        <v>1420</v>
      </c>
      <c r="AS411" s="30"/>
      <c r="AT411" s="30"/>
      <c r="AU411" s="15" t="s">
        <v>27</v>
      </c>
    </row>
    <row r="412" spans="1:47" ht="332.25" thickBot="1" x14ac:dyDescent="0.3">
      <c r="A412" s="15">
        <v>419</v>
      </c>
      <c r="B412" s="15">
        <v>590</v>
      </c>
      <c r="C412" s="32">
        <v>45268.939305555556</v>
      </c>
      <c r="D412" s="15" t="s">
        <v>646</v>
      </c>
      <c r="E412" s="15" t="s">
        <v>6034</v>
      </c>
      <c r="F412" s="47" t="s">
        <v>6034</v>
      </c>
      <c r="G412" s="15" t="s">
        <v>377</v>
      </c>
      <c r="H412" s="15" t="s">
        <v>189</v>
      </c>
      <c r="I412" s="15" t="s">
        <v>648</v>
      </c>
      <c r="J412" s="15" t="s">
        <v>1422</v>
      </c>
      <c r="K412" s="15" t="s">
        <v>6035</v>
      </c>
      <c r="L412" s="15" t="s">
        <v>6036</v>
      </c>
      <c r="M412" s="15" t="s">
        <v>6037</v>
      </c>
      <c r="N412" s="15" t="s">
        <v>6038</v>
      </c>
      <c r="O412" s="15" t="s">
        <v>6039</v>
      </c>
      <c r="P412" s="30"/>
      <c r="Q412" s="15" t="s">
        <v>6040</v>
      </c>
      <c r="R412" s="30"/>
      <c r="S412" s="15" t="s">
        <v>6041</v>
      </c>
      <c r="T412" s="15" t="s">
        <v>5406</v>
      </c>
      <c r="U412" s="30"/>
      <c r="V412" s="30"/>
      <c r="W412" s="15" t="s">
        <v>1277</v>
      </c>
      <c r="X412" s="30"/>
      <c r="Y412" s="30"/>
      <c r="Z412" s="15" t="s">
        <v>6042</v>
      </c>
      <c r="AA412" s="30"/>
      <c r="AB412" s="30"/>
      <c r="AC412" s="15" t="s">
        <v>6043</v>
      </c>
      <c r="AD412" s="30"/>
      <c r="AE412" s="30"/>
      <c r="AF412" s="15" t="s">
        <v>6044</v>
      </c>
      <c r="AG412" s="30"/>
      <c r="AH412" s="30"/>
      <c r="AI412" s="15" t="s">
        <v>6045</v>
      </c>
      <c r="AJ412" s="30"/>
      <c r="AK412" s="30"/>
      <c r="AL412" s="15" t="s">
        <v>6046</v>
      </c>
      <c r="AM412" s="30"/>
      <c r="AN412" s="30"/>
      <c r="AO412" s="15" t="s">
        <v>736</v>
      </c>
      <c r="AP412" s="30"/>
      <c r="AQ412" s="30"/>
      <c r="AR412" s="15" t="s">
        <v>1319</v>
      </c>
      <c r="AS412" s="30"/>
      <c r="AT412" s="30"/>
      <c r="AU412" s="15" t="s">
        <v>1137</v>
      </c>
    </row>
    <row r="413" spans="1:47" ht="357.75" thickBot="1" x14ac:dyDescent="0.3">
      <c r="A413" s="15">
        <v>420</v>
      </c>
      <c r="B413" s="15">
        <v>591</v>
      </c>
      <c r="C413" s="32">
        <v>45268.98201388889</v>
      </c>
      <c r="D413" s="15" t="s">
        <v>646</v>
      </c>
      <c r="E413" s="15" t="s">
        <v>6047</v>
      </c>
      <c r="F413" s="47" t="s">
        <v>6048</v>
      </c>
      <c r="G413" s="15" t="s">
        <v>6049</v>
      </c>
      <c r="H413" s="15" t="s">
        <v>189</v>
      </c>
      <c r="I413" s="15" t="s">
        <v>648</v>
      </c>
      <c r="J413" s="15" t="s">
        <v>3034</v>
      </c>
      <c r="K413" s="15" t="s">
        <v>6050</v>
      </c>
      <c r="L413" s="15" t="s">
        <v>6051</v>
      </c>
      <c r="M413" s="15" t="s">
        <v>6052</v>
      </c>
      <c r="N413" s="15" t="s">
        <v>6053</v>
      </c>
      <c r="O413" s="15" t="s">
        <v>6054</v>
      </c>
      <c r="P413" s="30"/>
      <c r="Q413" s="15" t="s">
        <v>6055</v>
      </c>
      <c r="R413" s="30"/>
      <c r="S413" s="30"/>
      <c r="T413" s="15" t="s">
        <v>6056</v>
      </c>
      <c r="U413" s="30"/>
      <c r="V413" s="15" t="s">
        <v>6057</v>
      </c>
      <c r="W413" s="15" t="s">
        <v>790</v>
      </c>
      <c r="X413" s="30"/>
      <c r="Y413" s="30"/>
      <c r="Z413" s="15" t="s">
        <v>6058</v>
      </c>
      <c r="AA413" s="30"/>
      <c r="AB413" s="30"/>
      <c r="AC413" s="15" t="s">
        <v>6059</v>
      </c>
      <c r="AD413" s="30"/>
      <c r="AE413" s="30"/>
      <c r="AF413" s="15" t="s">
        <v>6060</v>
      </c>
      <c r="AG413" s="30"/>
      <c r="AH413" s="30"/>
      <c r="AI413" s="15" t="s">
        <v>6061</v>
      </c>
      <c r="AJ413" s="30"/>
      <c r="AK413" s="30"/>
      <c r="AL413" s="15" t="s">
        <v>6062</v>
      </c>
      <c r="AM413" s="15" t="s">
        <v>6063</v>
      </c>
      <c r="AN413" s="30"/>
      <c r="AO413" s="15" t="s">
        <v>4153</v>
      </c>
      <c r="AP413" s="30"/>
      <c r="AQ413" s="30"/>
      <c r="AR413" s="15" t="s">
        <v>762</v>
      </c>
      <c r="AS413" s="30"/>
      <c r="AT413" s="30"/>
      <c r="AU413" s="30"/>
    </row>
    <row r="414" spans="1:47" ht="294" thickBot="1" x14ac:dyDescent="0.3">
      <c r="A414" s="15">
        <v>421</v>
      </c>
      <c r="B414" s="15">
        <v>592</v>
      </c>
      <c r="C414" s="32">
        <v>45269.358541666668</v>
      </c>
      <c r="D414" s="15" t="s">
        <v>646</v>
      </c>
      <c r="E414" s="15" t="s">
        <v>6064</v>
      </c>
      <c r="F414" s="47" t="s">
        <v>6064</v>
      </c>
      <c r="G414" s="15" t="s">
        <v>6065</v>
      </c>
      <c r="H414" s="15" t="s">
        <v>182</v>
      </c>
      <c r="I414" s="15" t="s">
        <v>648</v>
      </c>
      <c r="J414" s="15" t="s">
        <v>1301</v>
      </c>
      <c r="K414" s="15" t="s">
        <v>6066</v>
      </c>
      <c r="L414" s="15" t="s">
        <v>6067</v>
      </c>
      <c r="M414" s="30"/>
      <c r="N414" s="15" t="s">
        <v>6068</v>
      </c>
      <c r="O414" s="30"/>
      <c r="P414" s="30"/>
      <c r="Q414" s="15" t="s">
        <v>6069</v>
      </c>
      <c r="R414" s="30"/>
      <c r="S414" s="30"/>
      <c r="T414" s="15" t="s">
        <v>6070</v>
      </c>
      <c r="U414" s="30"/>
      <c r="V414" s="30"/>
      <c r="W414" s="15" t="s">
        <v>2344</v>
      </c>
      <c r="X414" s="30"/>
      <c r="Y414" s="30"/>
      <c r="Z414" s="15" t="s">
        <v>6071</v>
      </c>
      <c r="AA414" s="30"/>
      <c r="AB414" s="30"/>
      <c r="AC414" s="15" t="s">
        <v>6072</v>
      </c>
      <c r="AD414" s="30"/>
      <c r="AE414" s="30"/>
      <c r="AF414" s="15" t="s">
        <v>6073</v>
      </c>
      <c r="AG414" s="30"/>
      <c r="AH414" s="30"/>
      <c r="AI414" s="15" t="s">
        <v>6074</v>
      </c>
      <c r="AJ414" s="30"/>
      <c r="AK414" s="30"/>
      <c r="AL414" s="15" t="s">
        <v>3020</v>
      </c>
      <c r="AM414" s="30"/>
      <c r="AN414" s="30"/>
      <c r="AO414" s="15" t="s">
        <v>4320</v>
      </c>
      <c r="AP414" s="30"/>
      <c r="AQ414" s="30"/>
      <c r="AR414" s="15" t="s">
        <v>2687</v>
      </c>
      <c r="AS414" s="30"/>
      <c r="AT414" s="30"/>
      <c r="AU414" s="15" t="s">
        <v>856</v>
      </c>
    </row>
    <row r="415" spans="1:47" ht="268.5" thickBot="1" x14ac:dyDescent="0.3">
      <c r="A415" s="15">
        <v>422</v>
      </c>
      <c r="B415" s="15">
        <v>593</v>
      </c>
      <c r="C415" s="32">
        <v>45269.715381944443</v>
      </c>
      <c r="D415" s="15" t="s">
        <v>646</v>
      </c>
      <c r="E415" s="15" t="s">
        <v>6075</v>
      </c>
      <c r="F415" s="47" t="s">
        <v>6075</v>
      </c>
      <c r="G415" s="15" t="s">
        <v>560</v>
      </c>
      <c r="H415" s="15" t="s">
        <v>201</v>
      </c>
      <c r="I415" s="15" t="s">
        <v>6076</v>
      </c>
      <c r="J415" s="15" t="s">
        <v>6077</v>
      </c>
      <c r="K415" s="15" t="s">
        <v>6078</v>
      </c>
      <c r="L415" s="15" t="s">
        <v>6079</v>
      </c>
      <c r="M415" s="15" t="s">
        <v>6080</v>
      </c>
      <c r="N415" s="15" t="s">
        <v>6081</v>
      </c>
      <c r="O415" s="30"/>
      <c r="P415" s="30"/>
      <c r="Q415" s="15" t="s">
        <v>6082</v>
      </c>
      <c r="R415" s="30"/>
      <c r="S415" s="30"/>
      <c r="T415" s="15" t="s">
        <v>5252</v>
      </c>
      <c r="U415" s="30"/>
      <c r="V415" s="30"/>
      <c r="W415" s="15" t="s">
        <v>1024</v>
      </c>
      <c r="X415" s="30"/>
      <c r="Y415" s="30"/>
      <c r="Z415" s="15" t="s">
        <v>6083</v>
      </c>
      <c r="AA415" s="30"/>
      <c r="AB415" s="30"/>
      <c r="AC415" s="15" t="s">
        <v>6084</v>
      </c>
      <c r="AD415" s="30"/>
      <c r="AE415" s="30"/>
      <c r="AF415" s="15" t="s">
        <v>902</v>
      </c>
      <c r="AG415" s="30"/>
      <c r="AH415" s="30"/>
      <c r="AI415" s="15" t="s">
        <v>6085</v>
      </c>
      <c r="AJ415" s="30"/>
      <c r="AK415" s="30"/>
      <c r="AL415" s="15" t="s">
        <v>6086</v>
      </c>
      <c r="AM415" s="30"/>
      <c r="AN415" s="30"/>
      <c r="AO415" s="15" t="s">
        <v>2648</v>
      </c>
      <c r="AP415" s="30"/>
      <c r="AQ415" s="30"/>
      <c r="AR415" s="15" t="s">
        <v>935</v>
      </c>
      <c r="AS415" s="30"/>
      <c r="AT415" s="30"/>
      <c r="AU415" s="15" t="s">
        <v>716</v>
      </c>
    </row>
    <row r="416" spans="1:47" ht="409.6" thickBot="1" x14ac:dyDescent="0.3">
      <c r="A416" s="15">
        <v>423</v>
      </c>
      <c r="B416" s="15">
        <v>594</v>
      </c>
      <c r="C416" s="32">
        <v>45271.360138888886</v>
      </c>
      <c r="D416" s="15" t="s">
        <v>646</v>
      </c>
      <c r="E416" s="15" t="s">
        <v>6087</v>
      </c>
      <c r="F416" s="47" t="s">
        <v>6088</v>
      </c>
      <c r="G416" s="15" t="s">
        <v>510</v>
      </c>
      <c r="H416" s="15" t="s">
        <v>216</v>
      </c>
      <c r="I416" s="15" t="s">
        <v>376</v>
      </c>
      <c r="J416" s="15" t="s">
        <v>6089</v>
      </c>
      <c r="K416" s="15" t="s">
        <v>6090</v>
      </c>
      <c r="L416" s="15" t="s">
        <v>6091</v>
      </c>
      <c r="M416" s="15" t="s">
        <v>6092</v>
      </c>
      <c r="N416" s="30"/>
      <c r="O416" s="30"/>
      <c r="P416" s="30"/>
      <c r="Q416" s="30"/>
      <c r="R416" s="30"/>
      <c r="S416" s="15" t="s">
        <v>6093</v>
      </c>
      <c r="T416" s="30"/>
      <c r="U416" s="30"/>
      <c r="V416" s="15" t="s">
        <v>6094</v>
      </c>
      <c r="W416" s="30"/>
      <c r="X416" s="30"/>
      <c r="Y416" s="30"/>
      <c r="Z416" s="30"/>
      <c r="AA416" s="30"/>
      <c r="AB416" s="30"/>
      <c r="AC416" s="30"/>
      <c r="AD416" s="30"/>
      <c r="AE416" s="15" t="s">
        <v>6095</v>
      </c>
      <c r="AF416" s="30"/>
      <c r="AG416" s="30"/>
      <c r="AH416" s="15" t="s">
        <v>6096</v>
      </c>
      <c r="AI416" s="30"/>
      <c r="AJ416" s="30"/>
      <c r="AK416" s="30"/>
      <c r="AL416" s="30"/>
      <c r="AM416" s="30"/>
      <c r="AN416" s="15" t="s">
        <v>6097</v>
      </c>
      <c r="AO416" s="30"/>
      <c r="AP416" s="30"/>
      <c r="AQ416" s="30"/>
      <c r="AR416" s="30"/>
      <c r="AS416" s="30"/>
      <c r="AT416" s="15" t="s">
        <v>6098</v>
      </c>
      <c r="AU416" s="30"/>
    </row>
  </sheetData>
  <conditionalFormatting sqref="E1:E341 E417:E1048576">
    <cfRule type="duplicateValues" dxfId="4" priority="4"/>
  </conditionalFormatting>
  <conditionalFormatting sqref="F1:F341 F417:F1048576">
    <cfRule type="duplicateValues" dxfId="3" priority="3"/>
  </conditionalFormatting>
  <conditionalFormatting sqref="E342:E416">
    <cfRule type="duplicateValues" dxfId="2" priority="2"/>
  </conditionalFormatting>
  <conditionalFormatting sqref="F342:F416">
    <cfRule type="duplicateValues" dxfId="1" priority="1"/>
  </conditionalFormatting>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490"/>
  <sheetViews>
    <sheetView zoomScale="80" zoomScaleNormal="80" workbookViewId="0">
      <pane ySplit="1" topLeftCell="A2" activePane="bottomLeft" state="frozen"/>
      <selection pane="bottomLeft" activeCell="B417" sqref="B417"/>
    </sheetView>
  </sheetViews>
  <sheetFormatPr defaultRowHeight="15" x14ac:dyDescent="0.25"/>
  <cols>
    <col min="1" max="1" width="28.5703125" customWidth="1"/>
    <col min="2" max="2" width="14.5703125" bestFit="1" customWidth="1"/>
    <col min="3" max="4" width="28.5703125" customWidth="1"/>
    <col min="5" max="7" width="37.28515625" style="27" customWidth="1"/>
    <col min="8" max="16" width="35.5703125" bestFit="1" customWidth="1"/>
  </cols>
  <sheetData>
    <row r="1" spans="1:16" ht="38.25" x14ac:dyDescent="0.25">
      <c r="A1" s="25" t="s">
        <v>0</v>
      </c>
      <c r="B1" s="25" t="s">
        <v>242</v>
      </c>
      <c r="C1" s="25" t="s">
        <v>226</v>
      </c>
      <c r="D1" s="25" t="s">
        <v>1</v>
      </c>
      <c r="E1" s="25" t="s">
        <v>2</v>
      </c>
      <c r="F1" s="26" t="s">
        <v>3</v>
      </c>
      <c r="G1" s="26" t="s">
        <v>4</v>
      </c>
      <c r="H1" s="25" t="s">
        <v>5</v>
      </c>
      <c r="I1" s="25" t="s">
        <v>6</v>
      </c>
      <c r="J1" s="25" t="s">
        <v>7</v>
      </c>
      <c r="K1" s="25" t="s">
        <v>8</v>
      </c>
      <c r="L1" s="25" t="s">
        <v>9</v>
      </c>
      <c r="M1" s="25" t="s">
        <v>10</v>
      </c>
      <c r="N1" s="25" t="s">
        <v>11</v>
      </c>
      <c r="O1" s="25" t="s">
        <v>12</v>
      </c>
      <c r="P1" s="25" t="s">
        <v>13</v>
      </c>
    </row>
    <row r="2" spans="1:16" ht="105" hidden="1" x14ac:dyDescent="0.25">
      <c r="A2" s="15" t="s">
        <v>243</v>
      </c>
      <c r="B2" t="s">
        <v>244</v>
      </c>
      <c r="C2" s="15" t="s">
        <v>182</v>
      </c>
      <c r="D2" s="15" t="s">
        <v>245</v>
      </c>
      <c r="E2" s="27" t="s">
        <v>246</v>
      </c>
      <c r="F2" s="28" t="s">
        <v>247</v>
      </c>
      <c r="G2" s="29" t="s">
        <v>248</v>
      </c>
      <c r="H2" s="15" t="s">
        <v>178</v>
      </c>
      <c r="I2" s="15" t="s">
        <v>249</v>
      </c>
      <c r="J2" s="15" t="s">
        <v>250</v>
      </c>
      <c r="K2" s="15" t="s">
        <v>251</v>
      </c>
      <c r="L2" s="15" t="s">
        <v>252</v>
      </c>
      <c r="M2" s="15" t="s">
        <v>253</v>
      </c>
      <c r="N2" s="15" t="s">
        <v>254</v>
      </c>
      <c r="O2" s="15" t="s">
        <v>255</v>
      </c>
      <c r="P2" s="15" t="s">
        <v>256</v>
      </c>
    </row>
    <row r="3" spans="1:16" ht="105" hidden="1" x14ac:dyDescent="0.25">
      <c r="A3" s="15" t="s">
        <v>257</v>
      </c>
      <c r="B3" t="s">
        <v>28</v>
      </c>
      <c r="C3" s="15" t="s">
        <v>183</v>
      </c>
      <c r="D3" s="15" t="s">
        <v>29</v>
      </c>
      <c r="E3" s="27" t="s">
        <v>258</v>
      </c>
      <c r="F3" s="28" t="s">
        <v>247</v>
      </c>
      <c r="G3" s="29" t="s">
        <v>259</v>
      </c>
      <c r="H3" s="15" t="s">
        <v>178</v>
      </c>
      <c r="I3" s="15" t="s">
        <v>249</v>
      </c>
      <c r="J3" s="15" t="s">
        <v>260</v>
      </c>
      <c r="K3" s="15" t="s">
        <v>251</v>
      </c>
      <c r="L3" s="15" t="s">
        <v>261</v>
      </c>
      <c r="M3" s="15" t="s">
        <v>262</v>
      </c>
      <c r="N3" s="15" t="s">
        <v>263</v>
      </c>
      <c r="O3" s="15" t="s">
        <v>264</v>
      </c>
      <c r="P3" s="15" t="s">
        <v>256</v>
      </c>
    </row>
    <row r="4" spans="1:16" ht="76.5" hidden="1" x14ac:dyDescent="0.25">
      <c r="A4" s="15" t="s">
        <v>265</v>
      </c>
      <c r="B4" t="s">
        <v>244</v>
      </c>
      <c r="C4" s="15" t="s">
        <v>184</v>
      </c>
      <c r="D4" s="15" t="s">
        <v>266</v>
      </c>
      <c r="E4" s="27" t="s">
        <v>267</v>
      </c>
      <c r="F4" s="28" t="s">
        <v>268</v>
      </c>
      <c r="G4" s="29" t="s">
        <v>259</v>
      </c>
      <c r="H4" s="15" t="s">
        <v>269</v>
      </c>
      <c r="I4" s="15" t="s">
        <v>270</v>
      </c>
      <c r="J4" s="15" t="s">
        <v>250</v>
      </c>
      <c r="K4" s="15" t="s">
        <v>251</v>
      </c>
      <c r="L4" s="15" t="s">
        <v>252</v>
      </c>
      <c r="M4" s="15" t="s">
        <v>262</v>
      </c>
      <c r="N4" s="15" t="s">
        <v>271</v>
      </c>
      <c r="O4" s="15" t="s">
        <v>272</v>
      </c>
      <c r="P4" s="15" t="s">
        <v>256</v>
      </c>
    </row>
    <row r="5" spans="1:16" ht="76.5" hidden="1" x14ac:dyDescent="0.25">
      <c r="A5" s="15" t="s">
        <v>273</v>
      </c>
      <c r="B5" t="s">
        <v>42</v>
      </c>
      <c r="C5" s="15" t="s">
        <v>182</v>
      </c>
      <c r="D5" s="15" t="s">
        <v>245</v>
      </c>
      <c r="E5" s="27" t="s">
        <v>267</v>
      </c>
      <c r="F5" s="28" t="s">
        <v>274</v>
      </c>
      <c r="G5" s="29" t="s">
        <v>275</v>
      </c>
      <c r="H5" s="15" t="s">
        <v>178</v>
      </c>
      <c r="I5" s="15" t="s">
        <v>276</v>
      </c>
      <c r="J5" s="15" t="s">
        <v>250</v>
      </c>
      <c r="K5" s="15" t="s">
        <v>251</v>
      </c>
      <c r="L5" s="15" t="s">
        <v>261</v>
      </c>
      <c r="M5" s="15" t="s">
        <v>277</v>
      </c>
      <c r="N5" s="15" t="s">
        <v>263</v>
      </c>
      <c r="O5" s="15" t="s">
        <v>278</v>
      </c>
      <c r="P5" s="15" t="s">
        <v>256</v>
      </c>
    </row>
    <row r="6" spans="1:16" ht="75" hidden="1" x14ac:dyDescent="0.25">
      <c r="A6" s="15" t="s">
        <v>279</v>
      </c>
      <c r="B6" t="s">
        <v>42</v>
      </c>
      <c r="C6" s="15" t="s">
        <v>185</v>
      </c>
      <c r="D6" s="15" t="s">
        <v>55</v>
      </c>
      <c r="E6" s="27" t="s">
        <v>258</v>
      </c>
      <c r="F6" s="28" t="s">
        <v>274</v>
      </c>
      <c r="G6" s="29" t="s">
        <v>280</v>
      </c>
      <c r="H6" s="15" t="s">
        <v>281</v>
      </c>
      <c r="I6" s="15" t="s">
        <v>270</v>
      </c>
      <c r="J6" s="15" t="s">
        <v>282</v>
      </c>
      <c r="K6" s="15" t="s">
        <v>251</v>
      </c>
      <c r="L6" s="15" t="s">
        <v>252</v>
      </c>
      <c r="M6" s="15" t="s">
        <v>283</v>
      </c>
      <c r="N6" s="15" t="s">
        <v>271</v>
      </c>
      <c r="O6" s="15" t="s">
        <v>264</v>
      </c>
      <c r="P6" s="15" t="s">
        <v>256</v>
      </c>
    </row>
    <row r="7" spans="1:16" ht="89.25" hidden="1" x14ac:dyDescent="0.25">
      <c r="A7" s="15" t="s">
        <v>284</v>
      </c>
      <c r="B7" t="s">
        <v>28</v>
      </c>
      <c r="C7" s="15" t="s">
        <v>186</v>
      </c>
      <c r="D7" s="15" t="s">
        <v>285</v>
      </c>
      <c r="E7" s="27" t="s">
        <v>246</v>
      </c>
      <c r="F7" s="28" t="s">
        <v>286</v>
      </c>
      <c r="G7" s="29" t="s">
        <v>248</v>
      </c>
      <c r="H7" s="15" t="s">
        <v>178</v>
      </c>
      <c r="I7" s="15" t="s">
        <v>287</v>
      </c>
      <c r="J7" s="15" t="s">
        <v>178</v>
      </c>
      <c r="K7" s="15" t="s">
        <v>288</v>
      </c>
      <c r="L7" s="15" t="s">
        <v>289</v>
      </c>
      <c r="M7" s="15" t="s">
        <v>262</v>
      </c>
      <c r="N7" s="15" t="s">
        <v>271</v>
      </c>
      <c r="O7" s="15" t="s">
        <v>278</v>
      </c>
      <c r="P7" s="15" t="s">
        <v>290</v>
      </c>
    </row>
    <row r="8" spans="1:16" ht="89.25" hidden="1" x14ac:dyDescent="0.25">
      <c r="A8" s="15" t="s">
        <v>291</v>
      </c>
      <c r="B8" t="s">
        <v>244</v>
      </c>
      <c r="C8" s="15" t="s">
        <v>187</v>
      </c>
      <c r="D8" s="15" t="s">
        <v>55</v>
      </c>
      <c r="E8" s="27" t="s">
        <v>258</v>
      </c>
      <c r="F8" s="28" t="s">
        <v>274</v>
      </c>
      <c r="G8" s="29" t="s">
        <v>259</v>
      </c>
      <c r="H8" s="15" t="s">
        <v>269</v>
      </c>
      <c r="I8" s="15" t="s">
        <v>292</v>
      </c>
      <c r="J8" s="15" t="s">
        <v>250</v>
      </c>
      <c r="K8" s="15" t="s">
        <v>288</v>
      </c>
      <c r="L8" s="15" t="s">
        <v>289</v>
      </c>
      <c r="M8" s="15" t="s">
        <v>283</v>
      </c>
      <c r="N8" s="15" t="s">
        <v>263</v>
      </c>
      <c r="O8" s="15" t="s">
        <v>264</v>
      </c>
      <c r="P8" s="15" t="s">
        <v>290</v>
      </c>
    </row>
    <row r="9" spans="1:16" ht="89.25" hidden="1" x14ac:dyDescent="0.25">
      <c r="A9" s="15" t="s">
        <v>293</v>
      </c>
      <c r="B9" t="s">
        <v>54</v>
      </c>
      <c r="C9" s="15" t="s">
        <v>188</v>
      </c>
      <c r="D9" s="30" t="s">
        <v>245</v>
      </c>
      <c r="E9" s="27" t="s">
        <v>258</v>
      </c>
      <c r="F9" s="28" t="s">
        <v>274</v>
      </c>
      <c r="G9" s="29" t="s">
        <v>280</v>
      </c>
      <c r="H9" s="15" t="s">
        <v>178</v>
      </c>
      <c r="I9" s="15" t="s">
        <v>270</v>
      </c>
      <c r="J9" s="15" t="s">
        <v>250</v>
      </c>
      <c r="K9" s="15" t="s">
        <v>294</v>
      </c>
      <c r="L9" s="15" t="s">
        <v>252</v>
      </c>
      <c r="M9" s="15" t="s">
        <v>262</v>
      </c>
      <c r="N9" s="15" t="s">
        <v>263</v>
      </c>
      <c r="O9" s="15" t="s">
        <v>264</v>
      </c>
      <c r="P9" s="15" t="s">
        <v>256</v>
      </c>
    </row>
    <row r="10" spans="1:16" ht="105" hidden="1" x14ac:dyDescent="0.25">
      <c r="A10" s="15" t="s">
        <v>295</v>
      </c>
      <c r="B10" t="s">
        <v>28</v>
      </c>
      <c r="C10" s="15" t="s">
        <v>189</v>
      </c>
      <c r="D10" s="15" t="s">
        <v>296</v>
      </c>
      <c r="E10" s="27" t="s">
        <v>267</v>
      </c>
      <c r="F10" s="28" t="s">
        <v>247</v>
      </c>
      <c r="G10" s="29" t="s">
        <v>259</v>
      </c>
      <c r="H10" s="15" t="s">
        <v>178</v>
      </c>
      <c r="I10" s="15" t="s">
        <v>270</v>
      </c>
      <c r="J10" s="15" t="s">
        <v>297</v>
      </c>
      <c r="K10" s="15" t="s">
        <v>251</v>
      </c>
      <c r="L10" s="15" t="s">
        <v>261</v>
      </c>
      <c r="M10" s="15" t="s">
        <v>262</v>
      </c>
      <c r="N10" s="15" t="s">
        <v>298</v>
      </c>
      <c r="O10" s="15" t="s">
        <v>264</v>
      </c>
      <c r="P10" s="15" t="s">
        <v>256</v>
      </c>
    </row>
    <row r="11" spans="1:16" ht="76.5" hidden="1" x14ac:dyDescent="0.25">
      <c r="A11" s="15" t="s">
        <v>299</v>
      </c>
      <c r="B11" t="s">
        <v>42</v>
      </c>
      <c r="C11" s="15" t="s">
        <v>190</v>
      </c>
      <c r="D11" s="15" t="s">
        <v>245</v>
      </c>
      <c r="E11" s="27" t="s">
        <v>267</v>
      </c>
      <c r="F11" s="28" t="s">
        <v>268</v>
      </c>
      <c r="G11" s="29" t="s">
        <v>259</v>
      </c>
      <c r="H11" s="15" t="s">
        <v>269</v>
      </c>
      <c r="I11" s="15" t="s">
        <v>276</v>
      </c>
      <c r="J11" s="15" t="s">
        <v>282</v>
      </c>
      <c r="K11" s="15" t="s">
        <v>251</v>
      </c>
      <c r="L11" s="15" t="s">
        <v>289</v>
      </c>
      <c r="M11" s="15" t="s">
        <v>283</v>
      </c>
      <c r="N11" s="15" t="s">
        <v>263</v>
      </c>
      <c r="O11" s="15" t="s">
        <v>264</v>
      </c>
      <c r="P11" s="15" t="s">
        <v>256</v>
      </c>
    </row>
    <row r="12" spans="1:16" ht="89.25" hidden="1" x14ac:dyDescent="0.25">
      <c r="A12" s="15" t="s">
        <v>300</v>
      </c>
      <c r="B12" t="s">
        <v>244</v>
      </c>
      <c r="C12" s="15" t="s">
        <v>182</v>
      </c>
      <c r="D12" s="15" t="s">
        <v>245</v>
      </c>
      <c r="E12" s="27" t="s">
        <v>258</v>
      </c>
      <c r="F12" s="28" t="s">
        <v>274</v>
      </c>
      <c r="G12" s="29" t="s">
        <v>248</v>
      </c>
      <c r="H12" s="15" t="s">
        <v>178</v>
      </c>
      <c r="I12" s="15" t="s">
        <v>270</v>
      </c>
      <c r="J12" s="15" t="s">
        <v>250</v>
      </c>
      <c r="K12" s="15" t="s">
        <v>251</v>
      </c>
      <c r="L12" s="15" t="s">
        <v>261</v>
      </c>
      <c r="M12" s="15" t="s">
        <v>262</v>
      </c>
      <c r="N12" s="15" t="s">
        <v>298</v>
      </c>
      <c r="O12" s="15" t="s">
        <v>264</v>
      </c>
      <c r="P12" s="15" t="s">
        <v>290</v>
      </c>
    </row>
    <row r="13" spans="1:16" ht="89.25" hidden="1" x14ac:dyDescent="0.25">
      <c r="A13" s="15" t="s">
        <v>301</v>
      </c>
      <c r="B13" t="s">
        <v>244</v>
      </c>
      <c r="C13" s="15" t="s">
        <v>182</v>
      </c>
      <c r="D13" s="15" t="s">
        <v>245</v>
      </c>
      <c r="E13" s="27" t="s">
        <v>258</v>
      </c>
      <c r="F13" s="28" t="s">
        <v>302</v>
      </c>
      <c r="G13" s="29" t="s">
        <v>303</v>
      </c>
      <c r="H13" s="15" t="s">
        <v>178</v>
      </c>
      <c r="I13" s="15" t="s">
        <v>270</v>
      </c>
      <c r="J13" s="15" t="s">
        <v>250</v>
      </c>
      <c r="K13" s="15" t="s">
        <v>294</v>
      </c>
      <c r="L13" s="15" t="s">
        <v>252</v>
      </c>
      <c r="M13" s="15" t="s">
        <v>283</v>
      </c>
      <c r="N13" s="15" t="s">
        <v>263</v>
      </c>
      <c r="O13" s="15" t="s">
        <v>264</v>
      </c>
      <c r="P13" s="15" t="s">
        <v>256</v>
      </c>
    </row>
    <row r="14" spans="1:16" ht="75" hidden="1" x14ac:dyDescent="0.25">
      <c r="A14" s="15" t="s">
        <v>304</v>
      </c>
      <c r="B14" t="s">
        <v>28</v>
      </c>
      <c r="C14" s="15" t="s">
        <v>191</v>
      </c>
      <c r="D14" s="15" t="s">
        <v>29</v>
      </c>
      <c r="E14" s="27" t="s">
        <v>258</v>
      </c>
      <c r="F14" s="28" t="s">
        <v>274</v>
      </c>
      <c r="G14" s="29" t="s">
        <v>305</v>
      </c>
      <c r="H14" s="15" t="s">
        <v>281</v>
      </c>
      <c r="I14" s="15" t="s">
        <v>276</v>
      </c>
      <c r="J14" s="15" t="s">
        <v>250</v>
      </c>
      <c r="K14" s="15" t="s">
        <v>251</v>
      </c>
      <c r="L14" s="15" t="s">
        <v>252</v>
      </c>
      <c r="M14" s="15" t="s">
        <v>306</v>
      </c>
      <c r="N14" s="15" t="s">
        <v>298</v>
      </c>
      <c r="O14" s="15" t="s">
        <v>264</v>
      </c>
      <c r="P14" s="15" t="s">
        <v>256</v>
      </c>
    </row>
    <row r="15" spans="1:16" ht="76.5" hidden="1" x14ac:dyDescent="0.25">
      <c r="A15" s="15" t="s">
        <v>307</v>
      </c>
      <c r="B15" t="s">
        <v>244</v>
      </c>
      <c r="C15" s="15" t="s">
        <v>182</v>
      </c>
      <c r="D15" s="15" t="s">
        <v>245</v>
      </c>
      <c r="E15" s="27" t="s">
        <v>308</v>
      </c>
      <c r="F15" s="28" t="s">
        <v>268</v>
      </c>
      <c r="G15" s="29" t="s">
        <v>280</v>
      </c>
      <c r="H15" s="15" t="s">
        <v>178</v>
      </c>
      <c r="I15" s="15" t="s">
        <v>276</v>
      </c>
      <c r="J15" s="15" t="s">
        <v>250</v>
      </c>
      <c r="K15" s="15" t="s">
        <v>251</v>
      </c>
      <c r="L15" s="15" t="s">
        <v>289</v>
      </c>
      <c r="M15" s="15" t="s">
        <v>277</v>
      </c>
      <c r="N15" s="15" t="s">
        <v>254</v>
      </c>
      <c r="O15" s="15" t="s">
        <v>278</v>
      </c>
      <c r="P15" s="15" t="s">
        <v>256</v>
      </c>
    </row>
    <row r="16" spans="1:16" ht="89.25" hidden="1" x14ac:dyDescent="0.25">
      <c r="A16" s="15" t="s">
        <v>309</v>
      </c>
      <c r="B16" t="s">
        <v>244</v>
      </c>
      <c r="C16" s="15" t="s">
        <v>191</v>
      </c>
      <c r="D16" s="15" t="s">
        <v>29</v>
      </c>
      <c r="E16" s="27" t="s">
        <v>258</v>
      </c>
      <c r="F16" s="28" t="s">
        <v>274</v>
      </c>
      <c r="G16" s="29" t="s">
        <v>310</v>
      </c>
      <c r="H16" s="15" t="s">
        <v>178</v>
      </c>
      <c r="I16" s="15" t="s">
        <v>311</v>
      </c>
      <c r="J16" s="15" t="s">
        <v>312</v>
      </c>
      <c r="K16" s="15" t="s">
        <v>251</v>
      </c>
      <c r="L16" s="15" t="s">
        <v>267</v>
      </c>
      <c r="M16" s="15" t="s">
        <v>283</v>
      </c>
      <c r="N16" s="15" t="s">
        <v>65</v>
      </c>
      <c r="O16" s="15" t="s">
        <v>264</v>
      </c>
      <c r="P16" s="15" t="s">
        <v>290</v>
      </c>
    </row>
    <row r="17" spans="1:16" ht="89.25" hidden="1" x14ac:dyDescent="0.25">
      <c r="A17" s="15" t="s">
        <v>313</v>
      </c>
      <c r="B17" t="s">
        <v>42</v>
      </c>
      <c r="C17" s="15" t="s">
        <v>192</v>
      </c>
      <c r="D17" s="15" t="s">
        <v>55</v>
      </c>
      <c r="E17" s="27" t="s">
        <v>246</v>
      </c>
      <c r="F17" s="28" t="s">
        <v>314</v>
      </c>
      <c r="G17" s="29" t="s">
        <v>248</v>
      </c>
      <c r="H17" s="15" t="s">
        <v>178</v>
      </c>
      <c r="I17" s="15" t="s">
        <v>276</v>
      </c>
      <c r="J17" s="15" t="s">
        <v>250</v>
      </c>
      <c r="K17" s="15" t="s">
        <v>315</v>
      </c>
      <c r="L17" s="15" t="s">
        <v>252</v>
      </c>
      <c r="M17" s="15" t="s">
        <v>283</v>
      </c>
      <c r="N17" s="15" t="s">
        <v>263</v>
      </c>
      <c r="O17" s="15" t="s">
        <v>264</v>
      </c>
      <c r="P17" s="15" t="s">
        <v>290</v>
      </c>
    </row>
    <row r="18" spans="1:16" ht="89.25" hidden="1" x14ac:dyDescent="0.25">
      <c r="A18" s="15" t="s">
        <v>316</v>
      </c>
      <c r="B18" t="s">
        <v>42</v>
      </c>
      <c r="C18" s="15" t="s">
        <v>192</v>
      </c>
      <c r="D18" s="15" t="s">
        <v>55</v>
      </c>
      <c r="E18" s="27" t="s">
        <v>258</v>
      </c>
      <c r="F18" s="28" t="s">
        <v>248</v>
      </c>
      <c r="G18" s="29" t="s">
        <v>317</v>
      </c>
      <c r="H18" s="15" t="s">
        <v>19</v>
      </c>
      <c r="I18" s="15" t="s">
        <v>318</v>
      </c>
      <c r="J18" s="15" t="s">
        <v>319</v>
      </c>
      <c r="K18" s="15" t="s">
        <v>320</v>
      </c>
      <c r="L18" s="15" t="s">
        <v>321</v>
      </c>
      <c r="M18" s="15" t="s">
        <v>283</v>
      </c>
      <c r="N18" s="15" t="s">
        <v>263</v>
      </c>
      <c r="O18" s="15" t="s">
        <v>278</v>
      </c>
      <c r="P18" s="15" t="s">
        <v>256</v>
      </c>
    </row>
    <row r="19" spans="1:16" ht="90" hidden="1" x14ac:dyDescent="0.25">
      <c r="A19" s="15" t="s">
        <v>322</v>
      </c>
      <c r="B19" t="s">
        <v>28</v>
      </c>
      <c r="C19" s="15" t="s">
        <v>193</v>
      </c>
      <c r="D19" s="15" t="s">
        <v>55</v>
      </c>
      <c r="E19" s="27" t="s">
        <v>323</v>
      </c>
      <c r="F19" s="28" t="s">
        <v>268</v>
      </c>
      <c r="G19" s="29" t="s">
        <v>259</v>
      </c>
      <c r="H19" s="15" t="s">
        <v>269</v>
      </c>
      <c r="I19" s="15" t="s">
        <v>270</v>
      </c>
      <c r="J19" s="15" t="s">
        <v>250</v>
      </c>
      <c r="K19" s="15" t="s">
        <v>294</v>
      </c>
      <c r="L19" s="15" t="s">
        <v>289</v>
      </c>
      <c r="M19" s="15" t="s">
        <v>306</v>
      </c>
      <c r="N19" s="15" t="s">
        <v>263</v>
      </c>
      <c r="O19" s="15" t="s">
        <v>264</v>
      </c>
      <c r="P19" s="15" t="s">
        <v>256</v>
      </c>
    </row>
    <row r="20" spans="1:16" ht="102" hidden="1" x14ac:dyDescent="0.25">
      <c r="A20" s="15" t="s">
        <v>324</v>
      </c>
      <c r="B20" t="s">
        <v>28</v>
      </c>
      <c r="C20" s="15" t="s">
        <v>194</v>
      </c>
      <c r="D20" s="15" t="s">
        <v>325</v>
      </c>
      <c r="E20" s="27" t="s">
        <v>326</v>
      </c>
      <c r="F20" s="28" t="s">
        <v>302</v>
      </c>
      <c r="G20" s="29" t="s">
        <v>310</v>
      </c>
      <c r="H20" s="15" t="s">
        <v>174</v>
      </c>
      <c r="I20" s="15" t="s">
        <v>270</v>
      </c>
      <c r="J20" s="15" t="s">
        <v>250</v>
      </c>
      <c r="K20" s="15" t="s">
        <v>327</v>
      </c>
      <c r="L20" s="15" t="s">
        <v>267</v>
      </c>
      <c r="M20" s="15" t="s">
        <v>262</v>
      </c>
      <c r="N20" s="15" t="s">
        <v>263</v>
      </c>
      <c r="O20" s="15" t="s">
        <v>278</v>
      </c>
      <c r="P20" s="15" t="s">
        <v>256</v>
      </c>
    </row>
    <row r="21" spans="1:16" ht="60" hidden="1" x14ac:dyDescent="0.25">
      <c r="A21" s="15" t="s">
        <v>328</v>
      </c>
      <c r="B21" t="s">
        <v>244</v>
      </c>
      <c r="C21" s="15" t="s">
        <v>182</v>
      </c>
      <c r="D21" s="15" t="s">
        <v>245</v>
      </c>
      <c r="E21" s="27" t="s">
        <v>258</v>
      </c>
      <c r="F21" s="28" t="s">
        <v>268</v>
      </c>
      <c r="G21" s="29" t="s">
        <v>310</v>
      </c>
      <c r="H21" s="15" t="s">
        <v>174</v>
      </c>
      <c r="I21" s="15" t="s">
        <v>276</v>
      </c>
      <c r="J21" s="15" t="s">
        <v>250</v>
      </c>
      <c r="K21" s="15" t="s">
        <v>251</v>
      </c>
      <c r="L21" s="15" t="s">
        <v>261</v>
      </c>
      <c r="M21" s="15" t="s">
        <v>306</v>
      </c>
      <c r="N21" s="15" t="s">
        <v>329</v>
      </c>
      <c r="O21" s="15" t="s">
        <v>272</v>
      </c>
      <c r="P21" s="15" t="s">
        <v>256</v>
      </c>
    </row>
    <row r="22" spans="1:16" ht="105" hidden="1" x14ac:dyDescent="0.25">
      <c r="A22" s="15" t="s">
        <v>330</v>
      </c>
      <c r="B22" t="s">
        <v>54</v>
      </c>
      <c r="C22" s="15" t="s">
        <v>195</v>
      </c>
      <c r="D22" s="15" t="s">
        <v>325</v>
      </c>
      <c r="E22" s="27" t="s">
        <v>258</v>
      </c>
      <c r="F22" s="28" t="s">
        <v>247</v>
      </c>
      <c r="G22" s="29" t="s">
        <v>259</v>
      </c>
      <c r="H22" s="15" t="s">
        <v>178</v>
      </c>
      <c r="I22" s="15" t="s">
        <v>287</v>
      </c>
      <c r="J22" s="15" t="s">
        <v>250</v>
      </c>
      <c r="K22" s="15" t="s">
        <v>251</v>
      </c>
      <c r="L22" s="15" t="s">
        <v>331</v>
      </c>
      <c r="M22" s="15" t="s">
        <v>306</v>
      </c>
      <c r="N22" s="15" t="s">
        <v>254</v>
      </c>
      <c r="O22" s="15" t="s">
        <v>264</v>
      </c>
      <c r="P22" s="15" t="s">
        <v>290</v>
      </c>
    </row>
    <row r="23" spans="1:16" ht="105" hidden="1" x14ac:dyDescent="0.25">
      <c r="A23" s="15" t="s">
        <v>332</v>
      </c>
      <c r="B23" t="s">
        <v>42</v>
      </c>
      <c r="C23" s="15" t="s">
        <v>196</v>
      </c>
      <c r="D23" s="15" t="s">
        <v>325</v>
      </c>
      <c r="E23" s="27" t="s">
        <v>246</v>
      </c>
      <c r="F23" s="28" t="s">
        <v>247</v>
      </c>
      <c r="G23" s="29" t="s">
        <v>310</v>
      </c>
      <c r="H23" s="15" t="s">
        <v>178</v>
      </c>
      <c r="I23" s="15" t="s">
        <v>270</v>
      </c>
      <c r="J23" s="15" t="s">
        <v>319</v>
      </c>
      <c r="K23" s="15" t="s">
        <v>294</v>
      </c>
      <c r="L23" s="15" t="s">
        <v>289</v>
      </c>
      <c r="M23" s="15" t="s">
        <v>262</v>
      </c>
      <c r="N23" s="15" t="s">
        <v>263</v>
      </c>
      <c r="O23" s="15" t="s">
        <v>278</v>
      </c>
      <c r="P23" s="15" t="s">
        <v>256</v>
      </c>
    </row>
    <row r="24" spans="1:16" ht="89.25" hidden="1" x14ac:dyDescent="0.25">
      <c r="A24" s="15" t="s">
        <v>333</v>
      </c>
      <c r="B24" t="s">
        <v>42</v>
      </c>
      <c r="C24" s="15" t="s">
        <v>197</v>
      </c>
      <c r="D24" s="15" t="s">
        <v>245</v>
      </c>
      <c r="E24" s="27" t="s">
        <v>258</v>
      </c>
      <c r="F24" s="28" t="s">
        <v>302</v>
      </c>
      <c r="G24" s="29" t="s">
        <v>248</v>
      </c>
      <c r="H24" s="15" t="s">
        <v>281</v>
      </c>
      <c r="I24" s="15" t="s">
        <v>270</v>
      </c>
      <c r="J24" s="15" t="s">
        <v>319</v>
      </c>
      <c r="K24" s="15" t="s">
        <v>334</v>
      </c>
      <c r="L24" s="15" t="s">
        <v>321</v>
      </c>
      <c r="M24" s="15" t="s">
        <v>283</v>
      </c>
      <c r="N24" s="15" t="s">
        <v>254</v>
      </c>
      <c r="O24" s="15" t="s">
        <v>264</v>
      </c>
      <c r="P24" s="15" t="s">
        <v>256</v>
      </c>
    </row>
    <row r="25" spans="1:16" ht="105" hidden="1" x14ac:dyDescent="0.25">
      <c r="A25" s="15" t="s">
        <v>335</v>
      </c>
      <c r="B25" t="s">
        <v>54</v>
      </c>
      <c r="C25" s="15" t="s">
        <v>198</v>
      </c>
      <c r="D25" s="15" t="s">
        <v>266</v>
      </c>
      <c r="E25" s="27" t="s">
        <v>267</v>
      </c>
      <c r="F25" s="28" t="s">
        <v>247</v>
      </c>
      <c r="G25" s="29" t="s">
        <v>303</v>
      </c>
      <c r="H25" s="15" t="s">
        <v>178</v>
      </c>
      <c r="I25" s="15" t="s">
        <v>336</v>
      </c>
      <c r="J25" s="15" t="s">
        <v>250</v>
      </c>
      <c r="K25" s="15" t="s">
        <v>294</v>
      </c>
      <c r="L25" s="15" t="s">
        <v>261</v>
      </c>
      <c r="M25" s="15" t="s">
        <v>262</v>
      </c>
      <c r="N25" s="15" t="s">
        <v>271</v>
      </c>
      <c r="O25" s="15" t="s">
        <v>264</v>
      </c>
      <c r="P25" s="15" t="s">
        <v>256</v>
      </c>
    </row>
    <row r="26" spans="1:16" ht="75" hidden="1" x14ac:dyDescent="0.25">
      <c r="A26" s="15" t="s">
        <v>337</v>
      </c>
      <c r="B26" t="s">
        <v>42</v>
      </c>
      <c r="C26" s="15" t="s">
        <v>182</v>
      </c>
      <c r="D26" s="15" t="s">
        <v>245</v>
      </c>
      <c r="E26" s="27" t="s">
        <v>246</v>
      </c>
      <c r="F26" s="28" t="s">
        <v>274</v>
      </c>
      <c r="G26" s="29" t="s">
        <v>303</v>
      </c>
      <c r="H26" s="15" t="s">
        <v>178</v>
      </c>
      <c r="I26" s="15" t="s">
        <v>249</v>
      </c>
      <c r="J26" s="15" t="s">
        <v>312</v>
      </c>
      <c r="K26" s="15" t="s">
        <v>334</v>
      </c>
      <c r="L26" s="15" t="s">
        <v>261</v>
      </c>
      <c r="M26" s="15" t="s">
        <v>306</v>
      </c>
      <c r="N26" s="15" t="s">
        <v>271</v>
      </c>
      <c r="O26" s="15" t="s">
        <v>264</v>
      </c>
      <c r="P26" s="15" t="s">
        <v>256</v>
      </c>
    </row>
    <row r="27" spans="1:16" ht="89.25" hidden="1" x14ac:dyDescent="0.25">
      <c r="A27" s="15" t="s">
        <v>338</v>
      </c>
      <c r="B27" t="s">
        <v>42</v>
      </c>
      <c r="C27" s="15" t="s">
        <v>182</v>
      </c>
      <c r="D27" s="15" t="s">
        <v>245</v>
      </c>
      <c r="E27" s="27" t="s">
        <v>258</v>
      </c>
      <c r="F27" s="28" t="s">
        <v>274</v>
      </c>
      <c r="G27" s="29" t="s">
        <v>310</v>
      </c>
      <c r="H27" s="15" t="s">
        <v>178</v>
      </c>
      <c r="I27" s="15" t="s">
        <v>276</v>
      </c>
      <c r="J27" s="15" t="s">
        <v>178</v>
      </c>
      <c r="K27" s="15" t="s">
        <v>288</v>
      </c>
      <c r="L27" s="15" t="s">
        <v>261</v>
      </c>
      <c r="M27" s="15" t="s">
        <v>283</v>
      </c>
      <c r="N27" s="15" t="s">
        <v>65</v>
      </c>
      <c r="O27" s="15" t="s">
        <v>264</v>
      </c>
      <c r="P27" s="15" t="s">
        <v>256</v>
      </c>
    </row>
    <row r="28" spans="1:16" ht="89.25" hidden="1" x14ac:dyDescent="0.25">
      <c r="A28" s="15" t="s">
        <v>339</v>
      </c>
      <c r="B28" t="s">
        <v>244</v>
      </c>
      <c r="C28" s="15" t="s">
        <v>192</v>
      </c>
      <c r="D28" s="15" t="s">
        <v>55</v>
      </c>
      <c r="E28" s="27" t="s">
        <v>246</v>
      </c>
      <c r="F28" s="28" t="s">
        <v>268</v>
      </c>
      <c r="G28" s="29" t="s">
        <v>280</v>
      </c>
      <c r="H28" s="15" t="s">
        <v>178</v>
      </c>
      <c r="I28" s="15" t="s">
        <v>270</v>
      </c>
      <c r="J28" s="15" t="s">
        <v>250</v>
      </c>
      <c r="K28" s="15" t="s">
        <v>294</v>
      </c>
      <c r="L28" s="15" t="s">
        <v>252</v>
      </c>
      <c r="M28" s="15" t="s">
        <v>283</v>
      </c>
      <c r="N28" s="15" t="s">
        <v>254</v>
      </c>
      <c r="O28" s="15" t="s">
        <v>340</v>
      </c>
      <c r="P28" s="15" t="s">
        <v>256</v>
      </c>
    </row>
    <row r="29" spans="1:16" ht="76.5" hidden="1" x14ac:dyDescent="0.25">
      <c r="A29" s="15" t="s">
        <v>341</v>
      </c>
      <c r="B29" t="s">
        <v>42</v>
      </c>
      <c r="C29" s="15" t="s">
        <v>182</v>
      </c>
      <c r="D29" s="15" t="s">
        <v>245</v>
      </c>
      <c r="E29" s="27" t="s">
        <v>258</v>
      </c>
      <c r="F29" s="28" t="s">
        <v>274</v>
      </c>
      <c r="G29" s="29" t="s">
        <v>310</v>
      </c>
      <c r="H29" s="15" t="s">
        <v>178</v>
      </c>
      <c r="I29" s="15" t="s">
        <v>270</v>
      </c>
      <c r="J29" s="15" t="s">
        <v>312</v>
      </c>
      <c r="K29" s="15" t="s">
        <v>251</v>
      </c>
      <c r="L29" s="15" t="s">
        <v>289</v>
      </c>
      <c r="M29" s="15" t="s">
        <v>262</v>
      </c>
      <c r="N29" s="15" t="s">
        <v>271</v>
      </c>
      <c r="O29" s="15" t="s">
        <v>278</v>
      </c>
      <c r="P29" s="15" t="s">
        <v>256</v>
      </c>
    </row>
    <row r="30" spans="1:16" ht="105" hidden="1" x14ac:dyDescent="0.25">
      <c r="A30" s="15" t="s">
        <v>342</v>
      </c>
      <c r="B30" t="s">
        <v>244</v>
      </c>
      <c r="C30" s="15" t="s">
        <v>182</v>
      </c>
      <c r="D30" s="15" t="s">
        <v>245</v>
      </c>
      <c r="E30" s="27" t="s">
        <v>258</v>
      </c>
      <c r="F30" s="28" t="s">
        <v>343</v>
      </c>
      <c r="G30" s="29" t="s">
        <v>310</v>
      </c>
      <c r="H30" s="15" t="s">
        <v>178</v>
      </c>
      <c r="I30" s="15" t="s">
        <v>270</v>
      </c>
      <c r="J30" s="15" t="s">
        <v>250</v>
      </c>
      <c r="K30" s="15" t="s">
        <v>334</v>
      </c>
      <c r="L30" s="15" t="s">
        <v>321</v>
      </c>
      <c r="M30" s="15" t="s">
        <v>253</v>
      </c>
      <c r="N30" s="15" t="s">
        <v>263</v>
      </c>
      <c r="O30" s="15" t="s">
        <v>264</v>
      </c>
      <c r="P30" s="15" t="s">
        <v>256</v>
      </c>
    </row>
    <row r="31" spans="1:16" ht="105" hidden="1" x14ac:dyDescent="0.25">
      <c r="A31" s="15" t="s">
        <v>344</v>
      </c>
      <c r="B31" t="s">
        <v>28</v>
      </c>
      <c r="C31" s="15" t="s">
        <v>182</v>
      </c>
      <c r="D31" s="15" t="s">
        <v>245</v>
      </c>
      <c r="E31" s="27" t="s">
        <v>258</v>
      </c>
      <c r="F31" s="28" t="s">
        <v>343</v>
      </c>
      <c r="G31" s="29" t="s">
        <v>305</v>
      </c>
      <c r="H31" s="15" t="s">
        <v>269</v>
      </c>
      <c r="I31" s="15" t="s">
        <v>270</v>
      </c>
      <c r="J31" s="15" t="s">
        <v>250</v>
      </c>
      <c r="K31" s="15" t="s">
        <v>251</v>
      </c>
      <c r="L31" s="15" t="s">
        <v>321</v>
      </c>
      <c r="M31" s="15" t="s">
        <v>306</v>
      </c>
      <c r="N31" s="15" t="s">
        <v>271</v>
      </c>
      <c r="O31" s="15" t="s">
        <v>278</v>
      </c>
      <c r="P31" s="15" t="s">
        <v>256</v>
      </c>
    </row>
    <row r="32" spans="1:16" ht="89.25" hidden="1" x14ac:dyDescent="0.25">
      <c r="A32" s="15" t="s">
        <v>345</v>
      </c>
      <c r="B32" t="s">
        <v>42</v>
      </c>
      <c r="C32" s="15" t="s">
        <v>182</v>
      </c>
      <c r="D32" s="15" t="s">
        <v>245</v>
      </c>
      <c r="E32" s="27" t="s">
        <v>258</v>
      </c>
      <c r="F32" s="28" t="s">
        <v>268</v>
      </c>
      <c r="G32" s="29" t="s">
        <v>346</v>
      </c>
      <c r="H32" s="15" t="s">
        <v>178</v>
      </c>
      <c r="I32" s="15" t="s">
        <v>270</v>
      </c>
      <c r="J32" s="15" t="s">
        <v>312</v>
      </c>
      <c r="K32" s="15" t="s">
        <v>334</v>
      </c>
      <c r="L32" s="15" t="s">
        <v>252</v>
      </c>
      <c r="M32" s="15" t="s">
        <v>253</v>
      </c>
      <c r="N32" s="15" t="s">
        <v>263</v>
      </c>
      <c r="O32" s="15" t="s">
        <v>264</v>
      </c>
      <c r="P32" s="15" t="s">
        <v>290</v>
      </c>
    </row>
    <row r="33" spans="1:16" ht="89.25" hidden="1" x14ac:dyDescent="0.25">
      <c r="A33" s="15" t="s">
        <v>347</v>
      </c>
      <c r="B33" t="s">
        <v>42</v>
      </c>
      <c r="C33" s="15" t="s">
        <v>182</v>
      </c>
      <c r="D33" s="15" t="s">
        <v>245</v>
      </c>
      <c r="E33" s="27" t="s">
        <v>267</v>
      </c>
      <c r="F33" s="28" t="s">
        <v>274</v>
      </c>
      <c r="G33" s="29" t="s">
        <v>303</v>
      </c>
      <c r="H33" s="15" t="s">
        <v>178</v>
      </c>
      <c r="I33" s="15" t="s">
        <v>276</v>
      </c>
      <c r="J33" s="15" t="s">
        <v>178</v>
      </c>
      <c r="K33" s="15" t="s">
        <v>251</v>
      </c>
      <c r="L33" s="15" t="s">
        <v>261</v>
      </c>
      <c r="M33" s="15" t="s">
        <v>262</v>
      </c>
      <c r="N33" s="15" t="s">
        <v>271</v>
      </c>
      <c r="O33" s="15" t="s">
        <v>340</v>
      </c>
      <c r="P33" s="15" t="s">
        <v>290</v>
      </c>
    </row>
    <row r="34" spans="1:16" ht="105" hidden="1" x14ac:dyDescent="0.25">
      <c r="A34" s="15" t="s">
        <v>348</v>
      </c>
      <c r="B34" t="s">
        <v>42</v>
      </c>
      <c r="C34" s="15" t="s">
        <v>199</v>
      </c>
      <c r="D34" s="15" t="s">
        <v>175</v>
      </c>
      <c r="E34" s="27" t="s">
        <v>246</v>
      </c>
      <c r="F34" s="28" t="s">
        <v>247</v>
      </c>
      <c r="G34" s="29" t="s">
        <v>303</v>
      </c>
      <c r="H34" s="15" t="s">
        <v>178</v>
      </c>
      <c r="I34" s="15" t="s">
        <v>349</v>
      </c>
      <c r="J34" s="15" t="s">
        <v>312</v>
      </c>
      <c r="K34" s="15" t="s">
        <v>251</v>
      </c>
      <c r="L34" s="15" t="s">
        <v>267</v>
      </c>
      <c r="M34" s="15" t="s">
        <v>253</v>
      </c>
      <c r="N34" s="15" t="s">
        <v>263</v>
      </c>
      <c r="O34" s="15" t="s">
        <v>264</v>
      </c>
      <c r="P34" s="15" t="s">
        <v>256</v>
      </c>
    </row>
    <row r="35" spans="1:16" ht="75" hidden="1" x14ac:dyDescent="0.25">
      <c r="A35" s="15" t="s">
        <v>350</v>
      </c>
      <c r="B35" t="s">
        <v>42</v>
      </c>
      <c r="C35" s="15" t="s">
        <v>182</v>
      </c>
      <c r="D35" s="15" t="s">
        <v>245</v>
      </c>
      <c r="E35" s="27" t="s">
        <v>246</v>
      </c>
      <c r="F35" s="28" t="s">
        <v>274</v>
      </c>
      <c r="G35" s="29" t="s">
        <v>310</v>
      </c>
      <c r="H35" s="15" t="s">
        <v>178</v>
      </c>
      <c r="I35" s="15" t="s">
        <v>276</v>
      </c>
      <c r="J35" s="15" t="s">
        <v>178</v>
      </c>
      <c r="K35" s="15" t="s">
        <v>251</v>
      </c>
      <c r="L35" s="15" t="s">
        <v>351</v>
      </c>
      <c r="M35" s="15" t="s">
        <v>262</v>
      </c>
      <c r="N35" s="15" t="s">
        <v>263</v>
      </c>
      <c r="O35" s="15" t="s">
        <v>264</v>
      </c>
      <c r="P35" s="15" t="s">
        <v>256</v>
      </c>
    </row>
    <row r="36" spans="1:16" ht="76.5" hidden="1" x14ac:dyDescent="0.25">
      <c r="A36" s="15" t="s">
        <v>352</v>
      </c>
      <c r="B36" t="s">
        <v>42</v>
      </c>
      <c r="C36" s="15" t="s">
        <v>182</v>
      </c>
      <c r="D36" s="15" t="s">
        <v>245</v>
      </c>
      <c r="E36" s="27" t="s">
        <v>267</v>
      </c>
      <c r="F36" s="28" t="s">
        <v>268</v>
      </c>
      <c r="G36" s="29" t="s">
        <v>303</v>
      </c>
      <c r="H36" s="15" t="s">
        <v>281</v>
      </c>
      <c r="I36" s="15" t="s">
        <v>287</v>
      </c>
      <c r="J36" s="15" t="s">
        <v>250</v>
      </c>
      <c r="K36" s="15" t="s">
        <v>251</v>
      </c>
      <c r="L36" s="15" t="s">
        <v>289</v>
      </c>
      <c r="M36" s="15" t="s">
        <v>253</v>
      </c>
      <c r="N36" s="15" t="s">
        <v>254</v>
      </c>
      <c r="O36" s="15" t="s">
        <v>272</v>
      </c>
      <c r="P36" s="15" t="s">
        <v>256</v>
      </c>
    </row>
    <row r="37" spans="1:16" ht="63.75" hidden="1" x14ac:dyDescent="0.25">
      <c r="A37" s="15" t="s">
        <v>353</v>
      </c>
      <c r="B37" t="s">
        <v>42</v>
      </c>
      <c r="C37" s="15" t="s">
        <v>182</v>
      </c>
      <c r="D37" s="15" t="s">
        <v>245</v>
      </c>
      <c r="E37" s="27" t="s">
        <v>258</v>
      </c>
      <c r="F37" s="28" t="s">
        <v>268</v>
      </c>
      <c r="G37" s="29" t="s">
        <v>310</v>
      </c>
      <c r="H37" s="15" t="s">
        <v>178</v>
      </c>
      <c r="I37" s="15" t="s">
        <v>249</v>
      </c>
      <c r="J37" s="15" t="s">
        <v>250</v>
      </c>
      <c r="K37" s="15" t="s">
        <v>251</v>
      </c>
      <c r="L37" s="15" t="s">
        <v>252</v>
      </c>
      <c r="M37" s="15" t="s">
        <v>283</v>
      </c>
      <c r="N37" s="15" t="s">
        <v>254</v>
      </c>
      <c r="O37" s="15" t="s">
        <v>264</v>
      </c>
      <c r="P37" s="15" t="s">
        <v>256</v>
      </c>
    </row>
    <row r="38" spans="1:16" ht="89.25" hidden="1" x14ac:dyDescent="0.25">
      <c r="A38" s="15" t="s">
        <v>354</v>
      </c>
      <c r="B38" t="s">
        <v>42</v>
      </c>
      <c r="C38" s="15" t="s">
        <v>200</v>
      </c>
      <c r="D38" s="30" t="s">
        <v>245</v>
      </c>
      <c r="E38" s="27" t="s">
        <v>246</v>
      </c>
      <c r="F38" s="28" t="s">
        <v>268</v>
      </c>
      <c r="G38" s="29" t="s">
        <v>303</v>
      </c>
      <c r="H38" s="15" t="s">
        <v>178</v>
      </c>
      <c r="I38" s="15" t="s">
        <v>249</v>
      </c>
      <c r="J38" s="15" t="s">
        <v>319</v>
      </c>
      <c r="K38" s="15" t="s">
        <v>251</v>
      </c>
      <c r="L38" s="15" t="s">
        <v>261</v>
      </c>
      <c r="M38" s="15" t="s">
        <v>262</v>
      </c>
      <c r="N38" s="15" t="s">
        <v>263</v>
      </c>
      <c r="O38" s="15" t="s">
        <v>264</v>
      </c>
      <c r="P38" s="15" t="s">
        <v>256</v>
      </c>
    </row>
    <row r="39" spans="1:16" ht="63.75" hidden="1" x14ac:dyDescent="0.25">
      <c r="A39" s="15" t="s">
        <v>355</v>
      </c>
      <c r="B39" t="s">
        <v>42</v>
      </c>
      <c r="C39" s="15" t="s">
        <v>182</v>
      </c>
      <c r="D39" s="15" t="s">
        <v>245</v>
      </c>
      <c r="E39" s="27" t="s">
        <v>267</v>
      </c>
      <c r="F39" s="28" t="s">
        <v>268</v>
      </c>
      <c r="G39" s="29" t="s">
        <v>356</v>
      </c>
      <c r="H39" s="15" t="s">
        <v>178</v>
      </c>
      <c r="I39" s="15" t="s">
        <v>311</v>
      </c>
      <c r="J39" s="15" t="s">
        <v>250</v>
      </c>
      <c r="K39" s="15" t="s">
        <v>315</v>
      </c>
      <c r="L39" s="15" t="s">
        <v>252</v>
      </c>
      <c r="M39" s="15" t="s">
        <v>283</v>
      </c>
      <c r="N39" s="15" t="s">
        <v>263</v>
      </c>
      <c r="O39" s="15" t="s">
        <v>264</v>
      </c>
      <c r="P39" s="15" t="s">
        <v>256</v>
      </c>
    </row>
    <row r="40" spans="1:16" ht="63.75" hidden="1" x14ac:dyDescent="0.25">
      <c r="A40" s="15" t="s">
        <v>357</v>
      </c>
      <c r="B40" t="s">
        <v>28</v>
      </c>
      <c r="C40" s="15" t="s">
        <v>195</v>
      </c>
      <c r="D40" s="15" t="s">
        <v>325</v>
      </c>
      <c r="E40" s="27" t="s">
        <v>326</v>
      </c>
      <c r="F40" s="28" t="s">
        <v>268</v>
      </c>
      <c r="G40" s="29" t="s">
        <v>303</v>
      </c>
      <c r="H40" s="15" t="s">
        <v>178</v>
      </c>
      <c r="I40" s="15" t="s">
        <v>270</v>
      </c>
      <c r="J40" s="15" t="s">
        <v>250</v>
      </c>
      <c r="K40" s="15" t="s">
        <v>334</v>
      </c>
      <c r="L40" s="15" t="s">
        <v>252</v>
      </c>
      <c r="M40" s="15" t="s">
        <v>262</v>
      </c>
      <c r="N40" s="15" t="s">
        <v>263</v>
      </c>
      <c r="O40" s="15" t="s">
        <v>264</v>
      </c>
      <c r="P40" s="15" t="s">
        <v>256</v>
      </c>
    </row>
    <row r="41" spans="1:16" ht="76.5" hidden="1" x14ac:dyDescent="0.25">
      <c r="A41" s="15" t="s">
        <v>358</v>
      </c>
      <c r="B41" t="s">
        <v>28</v>
      </c>
      <c r="C41" s="15" t="s">
        <v>195</v>
      </c>
      <c r="D41" s="15" t="s">
        <v>325</v>
      </c>
      <c r="E41" s="27" t="s">
        <v>258</v>
      </c>
      <c r="F41" s="28" t="s">
        <v>268</v>
      </c>
      <c r="G41" s="29" t="s">
        <v>310</v>
      </c>
      <c r="H41" s="15" t="s">
        <v>281</v>
      </c>
      <c r="I41" s="15" t="s">
        <v>270</v>
      </c>
      <c r="J41" s="15" t="s">
        <v>359</v>
      </c>
      <c r="K41" s="15" t="s">
        <v>334</v>
      </c>
      <c r="L41" s="15" t="s">
        <v>252</v>
      </c>
      <c r="M41" s="15" t="s">
        <v>283</v>
      </c>
      <c r="N41" s="15" t="s">
        <v>263</v>
      </c>
      <c r="O41" s="15" t="s">
        <v>278</v>
      </c>
      <c r="P41" s="15" t="s">
        <v>256</v>
      </c>
    </row>
    <row r="42" spans="1:16" ht="90" hidden="1" x14ac:dyDescent="0.25">
      <c r="A42" s="15" t="s">
        <v>360</v>
      </c>
      <c r="B42" t="s">
        <v>28</v>
      </c>
      <c r="C42" s="15" t="s">
        <v>195</v>
      </c>
      <c r="D42" s="15" t="s">
        <v>325</v>
      </c>
      <c r="E42" s="27" t="s">
        <v>361</v>
      </c>
      <c r="F42" s="28" t="s">
        <v>274</v>
      </c>
      <c r="G42" s="29" t="s">
        <v>259</v>
      </c>
      <c r="H42" s="15" t="s">
        <v>178</v>
      </c>
      <c r="I42" s="15" t="s">
        <v>270</v>
      </c>
      <c r="J42" s="15" t="s">
        <v>359</v>
      </c>
      <c r="K42" s="15" t="s">
        <v>294</v>
      </c>
      <c r="L42" s="15" t="s">
        <v>289</v>
      </c>
      <c r="M42" s="15" t="s">
        <v>283</v>
      </c>
      <c r="N42" s="15" t="s">
        <v>263</v>
      </c>
      <c r="O42" s="15" t="s">
        <v>264</v>
      </c>
      <c r="P42" s="15" t="s">
        <v>256</v>
      </c>
    </row>
    <row r="43" spans="1:16" ht="89.25" hidden="1" x14ac:dyDescent="0.25">
      <c r="A43" s="15" t="s">
        <v>358</v>
      </c>
      <c r="B43" t="s">
        <v>28</v>
      </c>
      <c r="C43" s="15" t="s">
        <v>195</v>
      </c>
      <c r="D43" s="15" t="s">
        <v>325</v>
      </c>
      <c r="E43" s="27" t="s">
        <v>267</v>
      </c>
      <c r="F43" s="28" t="s">
        <v>268</v>
      </c>
      <c r="G43" s="29" t="s">
        <v>303</v>
      </c>
      <c r="H43" s="15" t="s">
        <v>178</v>
      </c>
      <c r="I43" s="15" t="s">
        <v>270</v>
      </c>
      <c r="J43" s="15" t="s">
        <v>319</v>
      </c>
      <c r="K43" s="15" t="s">
        <v>251</v>
      </c>
      <c r="L43" s="15" t="s">
        <v>252</v>
      </c>
      <c r="M43" s="15" t="s">
        <v>262</v>
      </c>
      <c r="N43" s="15" t="s">
        <v>263</v>
      </c>
      <c r="O43" s="15" t="s">
        <v>340</v>
      </c>
      <c r="P43" s="15" t="s">
        <v>256</v>
      </c>
    </row>
    <row r="44" spans="1:16" ht="105" hidden="1" x14ac:dyDescent="0.25">
      <c r="A44" s="15" t="s">
        <v>358</v>
      </c>
      <c r="B44" t="s">
        <v>28</v>
      </c>
      <c r="C44" s="15" t="s">
        <v>195</v>
      </c>
      <c r="D44" s="15" t="s">
        <v>325</v>
      </c>
      <c r="E44" s="27" t="s">
        <v>246</v>
      </c>
      <c r="F44" s="28" t="s">
        <v>343</v>
      </c>
      <c r="G44" s="29" t="s">
        <v>259</v>
      </c>
      <c r="H44" s="15" t="s">
        <v>178</v>
      </c>
      <c r="I44" s="15" t="s">
        <v>270</v>
      </c>
      <c r="J44" s="15" t="s">
        <v>260</v>
      </c>
      <c r="K44" s="15" t="s">
        <v>251</v>
      </c>
      <c r="L44" s="15" t="s">
        <v>252</v>
      </c>
      <c r="M44" s="15" t="s">
        <v>262</v>
      </c>
      <c r="N44" s="15" t="s">
        <v>254</v>
      </c>
      <c r="O44" s="15" t="s">
        <v>278</v>
      </c>
      <c r="P44" s="15" t="s">
        <v>256</v>
      </c>
    </row>
    <row r="45" spans="1:16" ht="89.25" hidden="1" x14ac:dyDescent="0.25">
      <c r="A45" s="15" t="s">
        <v>358</v>
      </c>
      <c r="B45" t="s">
        <v>28</v>
      </c>
      <c r="C45" s="15" t="s">
        <v>195</v>
      </c>
      <c r="D45" s="15" t="s">
        <v>325</v>
      </c>
      <c r="E45" s="27" t="s">
        <v>308</v>
      </c>
      <c r="F45" s="28" t="s">
        <v>286</v>
      </c>
      <c r="G45" s="29" t="s">
        <v>259</v>
      </c>
      <c r="H45" s="15" t="s">
        <v>178</v>
      </c>
      <c r="I45" s="15" t="s">
        <v>270</v>
      </c>
      <c r="J45" s="15" t="s">
        <v>250</v>
      </c>
      <c r="K45" s="15" t="s">
        <v>294</v>
      </c>
      <c r="L45" s="15" t="s">
        <v>252</v>
      </c>
      <c r="M45" s="15" t="s">
        <v>262</v>
      </c>
      <c r="N45" s="15" t="s">
        <v>362</v>
      </c>
      <c r="O45" s="15" t="s">
        <v>264</v>
      </c>
      <c r="P45" s="15" t="s">
        <v>256</v>
      </c>
    </row>
    <row r="46" spans="1:16" ht="105" hidden="1" x14ac:dyDescent="0.25">
      <c r="A46" s="15" t="s">
        <v>363</v>
      </c>
      <c r="B46" t="s">
        <v>28</v>
      </c>
      <c r="C46" s="15" t="s">
        <v>189</v>
      </c>
      <c r="D46" s="15" t="s">
        <v>296</v>
      </c>
      <c r="E46" s="27" t="s">
        <v>258</v>
      </c>
      <c r="F46" s="28" t="s">
        <v>247</v>
      </c>
      <c r="G46" s="29" t="s">
        <v>310</v>
      </c>
      <c r="H46" s="15" t="s">
        <v>281</v>
      </c>
      <c r="I46" s="15" t="s">
        <v>287</v>
      </c>
      <c r="J46" s="15" t="s">
        <v>319</v>
      </c>
      <c r="K46" s="15" t="s">
        <v>327</v>
      </c>
      <c r="L46" s="15" t="s">
        <v>252</v>
      </c>
      <c r="M46" s="15" t="s">
        <v>283</v>
      </c>
      <c r="N46" s="15" t="s">
        <v>263</v>
      </c>
      <c r="O46" s="15" t="s">
        <v>278</v>
      </c>
      <c r="P46" s="15" t="s">
        <v>256</v>
      </c>
    </row>
    <row r="47" spans="1:16" ht="76.5" hidden="1" x14ac:dyDescent="0.25">
      <c r="A47" s="15" t="s">
        <v>364</v>
      </c>
      <c r="B47" t="s">
        <v>28</v>
      </c>
      <c r="C47" s="15" t="s">
        <v>189</v>
      </c>
      <c r="D47" s="15" t="s">
        <v>296</v>
      </c>
      <c r="E47" s="27" t="s">
        <v>258</v>
      </c>
      <c r="F47" s="28" t="s">
        <v>274</v>
      </c>
      <c r="G47" s="29" t="s">
        <v>259</v>
      </c>
      <c r="H47" s="15" t="s">
        <v>178</v>
      </c>
      <c r="I47" s="15" t="s">
        <v>249</v>
      </c>
      <c r="J47" s="15" t="s">
        <v>250</v>
      </c>
      <c r="K47" s="15" t="s">
        <v>320</v>
      </c>
      <c r="L47" s="15" t="s">
        <v>365</v>
      </c>
      <c r="M47" s="15" t="s">
        <v>366</v>
      </c>
      <c r="N47" s="15" t="s">
        <v>263</v>
      </c>
      <c r="O47" s="15" t="s">
        <v>278</v>
      </c>
      <c r="P47" s="15" t="s">
        <v>256</v>
      </c>
    </row>
    <row r="48" spans="1:16" ht="75" hidden="1" x14ac:dyDescent="0.25">
      <c r="A48" s="15" t="s">
        <v>358</v>
      </c>
      <c r="B48" t="s">
        <v>28</v>
      </c>
      <c r="C48" s="15" t="s">
        <v>195</v>
      </c>
      <c r="D48" s="15" t="s">
        <v>325</v>
      </c>
      <c r="E48" s="27" t="s">
        <v>258</v>
      </c>
      <c r="F48" s="28" t="s">
        <v>274</v>
      </c>
      <c r="G48" s="29" t="s">
        <v>310</v>
      </c>
      <c r="H48" s="15" t="s">
        <v>178</v>
      </c>
      <c r="I48" s="15" t="s">
        <v>276</v>
      </c>
      <c r="J48" s="15" t="s">
        <v>312</v>
      </c>
      <c r="K48" s="15" t="s">
        <v>251</v>
      </c>
      <c r="L48" s="15" t="s">
        <v>261</v>
      </c>
      <c r="M48" s="15" t="s">
        <v>262</v>
      </c>
      <c r="N48" s="15" t="s">
        <v>263</v>
      </c>
      <c r="O48" s="15" t="s">
        <v>264</v>
      </c>
      <c r="P48" s="15" t="s">
        <v>256</v>
      </c>
    </row>
    <row r="49" spans="1:16" ht="63.75" hidden="1" x14ac:dyDescent="0.25">
      <c r="A49" s="15" t="s">
        <v>367</v>
      </c>
      <c r="B49" t="s">
        <v>42</v>
      </c>
      <c r="C49" s="15" t="s">
        <v>182</v>
      </c>
      <c r="D49" s="15" t="s">
        <v>245</v>
      </c>
      <c r="E49" s="27" t="s">
        <v>258</v>
      </c>
      <c r="F49" s="28" t="s">
        <v>268</v>
      </c>
      <c r="G49" s="29" t="s">
        <v>310</v>
      </c>
      <c r="H49" s="15" t="s">
        <v>178</v>
      </c>
      <c r="I49" s="15" t="s">
        <v>249</v>
      </c>
      <c r="J49" s="15" t="s">
        <v>250</v>
      </c>
      <c r="K49" s="15" t="s">
        <v>334</v>
      </c>
      <c r="L49" s="15" t="s">
        <v>289</v>
      </c>
      <c r="M49" s="15" t="s">
        <v>283</v>
      </c>
      <c r="N49" s="15" t="s">
        <v>298</v>
      </c>
      <c r="O49" s="15" t="s">
        <v>264</v>
      </c>
      <c r="P49" s="15" t="s">
        <v>256</v>
      </c>
    </row>
    <row r="50" spans="1:16" ht="63.75" hidden="1" x14ac:dyDescent="0.25">
      <c r="A50" s="15" t="s">
        <v>368</v>
      </c>
      <c r="B50" t="s">
        <v>244</v>
      </c>
      <c r="C50" s="15" t="s">
        <v>182</v>
      </c>
      <c r="D50" s="15" t="s">
        <v>245</v>
      </c>
      <c r="E50" s="27" t="s">
        <v>258</v>
      </c>
      <c r="F50" s="28" t="s">
        <v>268</v>
      </c>
      <c r="G50" s="29" t="s">
        <v>310</v>
      </c>
      <c r="H50" s="15" t="s">
        <v>178</v>
      </c>
      <c r="I50" s="15" t="s">
        <v>369</v>
      </c>
      <c r="J50" s="15" t="s">
        <v>250</v>
      </c>
      <c r="K50" s="15" t="s">
        <v>251</v>
      </c>
      <c r="L50" s="15" t="s">
        <v>261</v>
      </c>
      <c r="M50" s="15" t="s">
        <v>262</v>
      </c>
      <c r="N50" s="15" t="s">
        <v>254</v>
      </c>
      <c r="O50" s="15" t="s">
        <v>264</v>
      </c>
      <c r="P50" s="15" t="s">
        <v>256</v>
      </c>
    </row>
    <row r="51" spans="1:16" ht="63.75" hidden="1" x14ac:dyDescent="0.25">
      <c r="A51" s="15" t="s">
        <v>358</v>
      </c>
      <c r="B51" t="s">
        <v>28</v>
      </c>
      <c r="C51" s="15" t="s">
        <v>195</v>
      </c>
      <c r="D51" s="15" t="s">
        <v>325</v>
      </c>
      <c r="E51" s="27" t="s">
        <v>258</v>
      </c>
      <c r="F51" s="28" t="s">
        <v>370</v>
      </c>
      <c r="G51" s="29" t="s">
        <v>371</v>
      </c>
      <c r="H51" s="15" t="s">
        <v>178</v>
      </c>
      <c r="I51" s="15" t="s">
        <v>270</v>
      </c>
      <c r="J51" s="15" t="s">
        <v>359</v>
      </c>
      <c r="K51" s="15" t="s">
        <v>251</v>
      </c>
      <c r="L51" s="15" t="s">
        <v>372</v>
      </c>
      <c r="M51" s="15" t="s">
        <v>253</v>
      </c>
      <c r="N51" s="15" t="s">
        <v>271</v>
      </c>
      <c r="O51" s="15" t="s">
        <v>264</v>
      </c>
      <c r="P51" s="15" t="s">
        <v>256</v>
      </c>
    </row>
    <row r="52" spans="1:16" ht="89.25" hidden="1" x14ac:dyDescent="0.25">
      <c r="A52" s="15" t="s">
        <v>360</v>
      </c>
      <c r="B52" t="s">
        <v>28</v>
      </c>
      <c r="C52" s="15" t="s">
        <v>195</v>
      </c>
      <c r="D52" s="15" t="s">
        <v>325</v>
      </c>
      <c r="E52" s="27" t="s">
        <v>258</v>
      </c>
      <c r="F52" s="28" t="s">
        <v>274</v>
      </c>
      <c r="G52" s="29" t="s">
        <v>310</v>
      </c>
      <c r="H52" s="15" t="s">
        <v>178</v>
      </c>
      <c r="I52" s="15" t="s">
        <v>270</v>
      </c>
      <c r="J52" s="15" t="s">
        <v>297</v>
      </c>
      <c r="K52" s="15" t="s">
        <v>294</v>
      </c>
      <c r="L52" s="15" t="s">
        <v>261</v>
      </c>
      <c r="M52" s="15" t="s">
        <v>283</v>
      </c>
      <c r="N52" s="15" t="s">
        <v>263</v>
      </c>
      <c r="O52" s="15" t="s">
        <v>278</v>
      </c>
      <c r="P52" s="15" t="s">
        <v>256</v>
      </c>
    </row>
    <row r="53" spans="1:16" ht="76.5" hidden="1" x14ac:dyDescent="0.25">
      <c r="A53" s="15" t="s">
        <v>358</v>
      </c>
      <c r="B53" t="s">
        <v>28</v>
      </c>
      <c r="C53" s="15" t="s">
        <v>195</v>
      </c>
      <c r="D53" s="15" t="s">
        <v>325</v>
      </c>
      <c r="E53" s="27" t="s">
        <v>258</v>
      </c>
      <c r="F53" s="28" t="s">
        <v>274</v>
      </c>
      <c r="G53" s="29" t="s">
        <v>259</v>
      </c>
      <c r="H53" s="15" t="s">
        <v>178</v>
      </c>
      <c r="I53" s="15" t="s">
        <v>276</v>
      </c>
      <c r="J53" s="15" t="s">
        <v>250</v>
      </c>
      <c r="K53" s="15" t="s">
        <v>251</v>
      </c>
      <c r="L53" s="15" t="s">
        <v>252</v>
      </c>
      <c r="M53" s="15" t="s">
        <v>253</v>
      </c>
      <c r="N53" s="15" t="s">
        <v>254</v>
      </c>
      <c r="O53" s="15" t="s">
        <v>264</v>
      </c>
      <c r="P53" s="15" t="s">
        <v>256</v>
      </c>
    </row>
    <row r="54" spans="1:16" ht="89.25" hidden="1" x14ac:dyDescent="0.25">
      <c r="A54" s="15" t="s">
        <v>358</v>
      </c>
      <c r="B54" t="s">
        <v>28</v>
      </c>
      <c r="C54" s="15" t="s">
        <v>195</v>
      </c>
      <c r="D54" s="15" t="s">
        <v>325</v>
      </c>
      <c r="E54" s="27" t="s">
        <v>258</v>
      </c>
      <c r="F54" s="28" t="s">
        <v>268</v>
      </c>
      <c r="G54" s="29" t="s">
        <v>303</v>
      </c>
      <c r="H54" s="15" t="s">
        <v>178</v>
      </c>
      <c r="I54" s="15" t="s">
        <v>287</v>
      </c>
      <c r="J54" s="15" t="s">
        <v>359</v>
      </c>
      <c r="K54" s="15" t="s">
        <v>294</v>
      </c>
      <c r="L54" s="15" t="s">
        <v>252</v>
      </c>
      <c r="M54" s="15" t="s">
        <v>253</v>
      </c>
      <c r="N54" s="15" t="s">
        <v>254</v>
      </c>
      <c r="O54" s="15" t="s">
        <v>264</v>
      </c>
      <c r="P54" s="15" t="s">
        <v>256</v>
      </c>
    </row>
    <row r="55" spans="1:16" ht="76.5" hidden="1" x14ac:dyDescent="0.25">
      <c r="A55" s="15" t="s">
        <v>373</v>
      </c>
      <c r="B55" t="s">
        <v>54</v>
      </c>
      <c r="C55" s="15" t="s">
        <v>189</v>
      </c>
      <c r="D55" s="15" t="s">
        <v>296</v>
      </c>
      <c r="E55" s="27" t="s">
        <v>258</v>
      </c>
      <c r="F55" s="28" t="s">
        <v>274</v>
      </c>
      <c r="G55" s="29" t="s">
        <v>259</v>
      </c>
      <c r="H55" s="15" t="s">
        <v>178</v>
      </c>
      <c r="I55" s="15" t="s">
        <v>270</v>
      </c>
      <c r="J55" s="15" t="s">
        <v>260</v>
      </c>
      <c r="K55" s="15" t="s">
        <v>251</v>
      </c>
      <c r="L55" s="15" t="s">
        <v>252</v>
      </c>
      <c r="M55" s="15" t="s">
        <v>262</v>
      </c>
      <c r="N55" s="15" t="s">
        <v>263</v>
      </c>
      <c r="O55" s="15" t="s">
        <v>374</v>
      </c>
      <c r="P55" s="15" t="s">
        <v>256</v>
      </c>
    </row>
    <row r="56" spans="1:16" ht="89.25" hidden="1" x14ac:dyDescent="0.25">
      <c r="A56" s="15" t="s">
        <v>375</v>
      </c>
      <c r="B56" t="s">
        <v>28</v>
      </c>
      <c r="C56" s="15" t="s">
        <v>201</v>
      </c>
      <c r="D56" s="15" t="s">
        <v>376</v>
      </c>
      <c r="E56" s="27" t="s">
        <v>258</v>
      </c>
      <c r="F56" s="28" t="s">
        <v>274</v>
      </c>
      <c r="G56" s="29" t="s">
        <v>248</v>
      </c>
      <c r="H56" s="15" t="s">
        <v>281</v>
      </c>
      <c r="I56" s="15" t="s">
        <v>270</v>
      </c>
      <c r="J56" s="15" t="s">
        <v>250</v>
      </c>
      <c r="K56" s="15" t="s">
        <v>294</v>
      </c>
      <c r="L56" s="15" t="s">
        <v>252</v>
      </c>
      <c r="M56" s="15" t="s">
        <v>283</v>
      </c>
      <c r="N56" s="15" t="s">
        <v>263</v>
      </c>
      <c r="O56" s="15" t="s">
        <v>264</v>
      </c>
      <c r="P56" s="15" t="s">
        <v>256</v>
      </c>
    </row>
    <row r="57" spans="1:16" ht="89.25" hidden="1" x14ac:dyDescent="0.25">
      <c r="A57" s="15" t="s">
        <v>377</v>
      </c>
      <c r="B57" t="s">
        <v>28</v>
      </c>
      <c r="C57" s="15" t="s">
        <v>189</v>
      </c>
      <c r="D57" s="15" t="s">
        <v>296</v>
      </c>
      <c r="E57" s="27" t="s">
        <v>267</v>
      </c>
      <c r="F57" s="28" t="s">
        <v>268</v>
      </c>
      <c r="G57" s="29" t="s">
        <v>280</v>
      </c>
      <c r="H57" s="15" t="s">
        <v>178</v>
      </c>
      <c r="I57" s="15" t="s">
        <v>287</v>
      </c>
      <c r="J57" s="15" t="s">
        <v>250</v>
      </c>
      <c r="K57" s="15" t="s">
        <v>251</v>
      </c>
      <c r="L57" s="15" t="s">
        <v>289</v>
      </c>
      <c r="M57" s="15" t="s">
        <v>283</v>
      </c>
      <c r="N57" s="15" t="s">
        <v>263</v>
      </c>
      <c r="O57" s="15" t="s">
        <v>278</v>
      </c>
      <c r="P57" s="15" t="s">
        <v>290</v>
      </c>
    </row>
    <row r="58" spans="1:16" ht="75" hidden="1" x14ac:dyDescent="0.25">
      <c r="A58" s="15" t="s">
        <v>378</v>
      </c>
      <c r="B58" t="s">
        <v>28</v>
      </c>
      <c r="C58" s="15" t="s">
        <v>189</v>
      </c>
      <c r="D58" s="15" t="s">
        <v>296</v>
      </c>
      <c r="E58" s="27" t="s">
        <v>267</v>
      </c>
      <c r="F58" s="28" t="s">
        <v>274</v>
      </c>
      <c r="G58" s="29" t="s">
        <v>310</v>
      </c>
      <c r="H58" s="15" t="s">
        <v>281</v>
      </c>
      <c r="I58" s="15" t="s">
        <v>270</v>
      </c>
      <c r="J58" s="15" t="s">
        <v>282</v>
      </c>
      <c r="K58" s="15" t="s">
        <v>251</v>
      </c>
      <c r="L58" s="15" t="s">
        <v>289</v>
      </c>
      <c r="M58" s="15" t="s">
        <v>262</v>
      </c>
      <c r="N58" s="15" t="s">
        <v>263</v>
      </c>
      <c r="O58" s="15" t="s">
        <v>264</v>
      </c>
      <c r="P58" s="15" t="s">
        <v>256</v>
      </c>
    </row>
    <row r="59" spans="1:16" ht="89.25" hidden="1" x14ac:dyDescent="0.25">
      <c r="A59" s="15" t="s">
        <v>379</v>
      </c>
      <c r="B59" t="s">
        <v>244</v>
      </c>
      <c r="C59" s="15" t="s">
        <v>193</v>
      </c>
      <c r="D59" s="15" t="s">
        <v>55</v>
      </c>
      <c r="E59" s="27" t="s">
        <v>258</v>
      </c>
      <c r="F59" s="28" t="s">
        <v>268</v>
      </c>
      <c r="G59" s="29" t="s">
        <v>303</v>
      </c>
      <c r="H59" s="15" t="s">
        <v>178</v>
      </c>
      <c r="I59" s="15" t="s">
        <v>270</v>
      </c>
      <c r="J59" s="15" t="s">
        <v>250</v>
      </c>
      <c r="K59" s="15" t="s">
        <v>251</v>
      </c>
      <c r="L59" s="15" t="s">
        <v>289</v>
      </c>
      <c r="M59" s="15" t="s">
        <v>253</v>
      </c>
      <c r="N59" s="15" t="s">
        <v>271</v>
      </c>
      <c r="O59" s="15" t="s">
        <v>264</v>
      </c>
      <c r="P59" s="15" t="s">
        <v>290</v>
      </c>
    </row>
    <row r="60" spans="1:16" ht="76.5" hidden="1" x14ac:dyDescent="0.25">
      <c r="A60" s="15" t="s">
        <v>380</v>
      </c>
      <c r="B60" t="s">
        <v>28</v>
      </c>
      <c r="C60" s="15" t="s">
        <v>187</v>
      </c>
      <c r="D60" s="15" t="s">
        <v>55</v>
      </c>
      <c r="E60" s="27" t="s">
        <v>258</v>
      </c>
      <c r="F60" s="28" t="s">
        <v>268</v>
      </c>
      <c r="G60" s="29" t="s">
        <v>248</v>
      </c>
      <c r="H60" s="15" t="s">
        <v>178</v>
      </c>
      <c r="I60" s="15" t="s">
        <v>276</v>
      </c>
      <c r="J60" s="15" t="s">
        <v>282</v>
      </c>
      <c r="K60" s="15" t="s">
        <v>251</v>
      </c>
      <c r="L60" s="15" t="s">
        <v>289</v>
      </c>
      <c r="M60" s="15" t="s">
        <v>253</v>
      </c>
      <c r="N60" s="15" t="s">
        <v>263</v>
      </c>
      <c r="O60" s="15" t="s">
        <v>278</v>
      </c>
      <c r="P60" s="15" t="s">
        <v>256</v>
      </c>
    </row>
    <row r="61" spans="1:16" ht="89.25" hidden="1" x14ac:dyDescent="0.25">
      <c r="A61" s="15" t="s">
        <v>381</v>
      </c>
      <c r="B61" t="s">
        <v>54</v>
      </c>
      <c r="C61" s="15" t="s">
        <v>195</v>
      </c>
      <c r="D61" s="15" t="s">
        <v>325</v>
      </c>
      <c r="E61" s="27" t="s">
        <v>258</v>
      </c>
      <c r="F61" s="28" t="s">
        <v>274</v>
      </c>
      <c r="G61" s="29" t="s">
        <v>259</v>
      </c>
      <c r="H61" s="15" t="s">
        <v>178</v>
      </c>
      <c r="I61" s="15" t="s">
        <v>287</v>
      </c>
      <c r="J61" s="15" t="s">
        <v>319</v>
      </c>
      <c r="K61" s="15" t="s">
        <v>251</v>
      </c>
      <c r="L61" s="15" t="s">
        <v>252</v>
      </c>
      <c r="M61" s="15" t="s">
        <v>262</v>
      </c>
      <c r="N61" s="15" t="s">
        <v>263</v>
      </c>
      <c r="O61" s="15" t="s">
        <v>272</v>
      </c>
      <c r="P61" s="15" t="s">
        <v>256</v>
      </c>
    </row>
    <row r="62" spans="1:16" ht="76.5" hidden="1" x14ac:dyDescent="0.25">
      <c r="A62" s="15" t="s">
        <v>382</v>
      </c>
      <c r="B62" t="s">
        <v>54</v>
      </c>
      <c r="C62" s="15" t="s">
        <v>195</v>
      </c>
      <c r="D62" s="15" t="s">
        <v>325</v>
      </c>
      <c r="E62" s="27" t="s">
        <v>246</v>
      </c>
      <c r="F62" s="28" t="s">
        <v>274</v>
      </c>
      <c r="G62" s="29" t="s">
        <v>259</v>
      </c>
      <c r="H62" s="15" t="s">
        <v>178</v>
      </c>
      <c r="I62" s="15" t="s">
        <v>249</v>
      </c>
      <c r="J62" s="15" t="s">
        <v>312</v>
      </c>
      <c r="K62" s="15" t="s">
        <v>251</v>
      </c>
      <c r="L62" s="15" t="s">
        <v>321</v>
      </c>
      <c r="M62" s="15" t="s">
        <v>262</v>
      </c>
      <c r="N62" s="15" t="s">
        <v>263</v>
      </c>
      <c r="O62" s="15" t="s">
        <v>340</v>
      </c>
      <c r="P62" s="15" t="s">
        <v>256</v>
      </c>
    </row>
    <row r="63" spans="1:16" ht="105" hidden="1" x14ac:dyDescent="0.25">
      <c r="A63" s="15" t="s">
        <v>383</v>
      </c>
      <c r="B63" t="s">
        <v>54</v>
      </c>
      <c r="C63" s="15" t="s">
        <v>195</v>
      </c>
      <c r="D63" s="15" t="s">
        <v>325</v>
      </c>
      <c r="E63" s="27" t="s">
        <v>258</v>
      </c>
      <c r="F63" s="28" t="s">
        <v>343</v>
      </c>
      <c r="G63" s="29" t="s">
        <v>317</v>
      </c>
      <c r="H63" s="15" t="s">
        <v>178</v>
      </c>
      <c r="I63" s="15" t="s">
        <v>270</v>
      </c>
      <c r="J63" s="15" t="s">
        <v>319</v>
      </c>
      <c r="K63" s="15" t="s">
        <v>294</v>
      </c>
      <c r="L63" s="15" t="s">
        <v>372</v>
      </c>
      <c r="M63" s="15" t="s">
        <v>283</v>
      </c>
      <c r="N63" s="15" t="s">
        <v>362</v>
      </c>
      <c r="O63" s="15" t="s">
        <v>278</v>
      </c>
      <c r="P63" s="15" t="s">
        <v>256</v>
      </c>
    </row>
    <row r="64" spans="1:16" ht="105" hidden="1" x14ac:dyDescent="0.25">
      <c r="A64" s="15" t="s">
        <v>384</v>
      </c>
      <c r="B64" t="s">
        <v>28</v>
      </c>
      <c r="C64" s="15" t="s">
        <v>187</v>
      </c>
      <c r="D64" s="15" t="s">
        <v>55</v>
      </c>
      <c r="E64" s="27" t="s">
        <v>246</v>
      </c>
      <c r="F64" s="28" t="s">
        <v>247</v>
      </c>
      <c r="G64" s="29" t="s">
        <v>303</v>
      </c>
      <c r="H64" s="15" t="s">
        <v>281</v>
      </c>
      <c r="I64" s="15" t="s">
        <v>270</v>
      </c>
      <c r="J64" s="15" t="s">
        <v>319</v>
      </c>
      <c r="K64" s="15" t="s">
        <v>251</v>
      </c>
      <c r="L64" s="15" t="s">
        <v>289</v>
      </c>
      <c r="M64" s="15" t="s">
        <v>262</v>
      </c>
      <c r="N64" s="15" t="s">
        <v>263</v>
      </c>
      <c r="O64" s="15" t="s">
        <v>264</v>
      </c>
      <c r="P64" s="15" t="s">
        <v>256</v>
      </c>
    </row>
    <row r="65" spans="1:16" ht="89.25" hidden="1" x14ac:dyDescent="0.25">
      <c r="A65" s="15" t="s">
        <v>385</v>
      </c>
      <c r="B65" t="s">
        <v>28</v>
      </c>
      <c r="C65" s="15" t="s">
        <v>187</v>
      </c>
      <c r="D65" s="15" t="s">
        <v>55</v>
      </c>
      <c r="E65" s="27" t="s">
        <v>246</v>
      </c>
      <c r="F65" s="28" t="s">
        <v>274</v>
      </c>
      <c r="G65" s="29" t="s">
        <v>259</v>
      </c>
      <c r="H65" s="15" t="s">
        <v>178</v>
      </c>
      <c r="I65" s="15" t="s">
        <v>386</v>
      </c>
      <c r="J65" s="15" t="s">
        <v>359</v>
      </c>
      <c r="K65" s="15" t="s">
        <v>294</v>
      </c>
      <c r="L65" s="15" t="s">
        <v>372</v>
      </c>
      <c r="M65" s="15" t="s">
        <v>262</v>
      </c>
      <c r="N65" s="15" t="s">
        <v>254</v>
      </c>
      <c r="O65" s="15" t="s">
        <v>340</v>
      </c>
      <c r="P65" s="15" t="s">
        <v>290</v>
      </c>
    </row>
    <row r="66" spans="1:16" ht="89.25" hidden="1" x14ac:dyDescent="0.25">
      <c r="A66" s="15" t="s">
        <v>387</v>
      </c>
      <c r="B66" t="s">
        <v>54</v>
      </c>
      <c r="C66" s="15" t="s">
        <v>196</v>
      </c>
      <c r="D66" s="15" t="s">
        <v>325</v>
      </c>
      <c r="E66" s="27" t="s">
        <v>258</v>
      </c>
      <c r="F66" s="28" t="s">
        <v>268</v>
      </c>
      <c r="G66" s="29" t="s">
        <v>259</v>
      </c>
      <c r="H66" s="15" t="s">
        <v>178</v>
      </c>
      <c r="I66" s="15" t="s">
        <v>270</v>
      </c>
      <c r="J66" s="15" t="s">
        <v>388</v>
      </c>
      <c r="K66" s="15" t="s">
        <v>288</v>
      </c>
      <c r="L66" s="15" t="s">
        <v>261</v>
      </c>
      <c r="M66" s="15" t="s">
        <v>262</v>
      </c>
      <c r="N66" s="15" t="s">
        <v>65</v>
      </c>
      <c r="O66" s="15" t="s">
        <v>272</v>
      </c>
      <c r="P66" s="15" t="s">
        <v>256</v>
      </c>
    </row>
    <row r="67" spans="1:16" ht="76.5" hidden="1" x14ac:dyDescent="0.25">
      <c r="A67" s="15" t="s">
        <v>389</v>
      </c>
      <c r="B67" t="s">
        <v>28</v>
      </c>
      <c r="C67" s="15" t="s">
        <v>182</v>
      </c>
      <c r="D67" s="15" t="s">
        <v>245</v>
      </c>
      <c r="E67" s="27" t="s">
        <v>258</v>
      </c>
      <c r="F67" s="28" t="s">
        <v>268</v>
      </c>
      <c r="G67" s="29" t="s">
        <v>259</v>
      </c>
      <c r="H67" s="15" t="s">
        <v>178</v>
      </c>
      <c r="I67" s="15" t="s">
        <v>276</v>
      </c>
      <c r="J67" s="15" t="s">
        <v>250</v>
      </c>
      <c r="K67" s="15" t="s">
        <v>315</v>
      </c>
      <c r="L67" s="15" t="s">
        <v>261</v>
      </c>
      <c r="M67" s="15" t="s">
        <v>262</v>
      </c>
      <c r="N67" s="15" t="s">
        <v>263</v>
      </c>
      <c r="O67" s="15" t="s">
        <v>278</v>
      </c>
      <c r="P67" s="15" t="s">
        <v>256</v>
      </c>
    </row>
    <row r="68" spans="1:16" ht="89.25" hidden="1" x14ac:dyDescent="0.25">
      <c r="A68" s="15" t="s">
        <v>390</v>
      </c>
      <c r="B68" t="s">
        <v>54</v>
      </c>
      <c r="C68" s="15" t="s">
        <v>195</v>
      </c>
      <c r="D68" s="15" t="s">
        <v>325</v>
      </c>
      <c r="E68" s="27" t="s">
        <v>246</v>
      </c>
      <c r="F68" s="28" t="s">
        <v>302</v>
      </c>
      <c r="G68" s="29" t="s">
        <v>303</v>
      </c>
      <c r="H68" s="15" t="s">
        <v>178</v>
      </c>
      <c r="I68" s="15" t="s">
        <v>336</v>
      </c>
      <c r="J68" s="15" t="s">
        <v>250</v>
      </c>
      <c r="K68" s="15" t="s">
        <v>251</v>
      </c>
      <c r="L68" s="15" t="s">
        <v>261</v>
      </c>
      <c r="M68" s="15" t="s">
        <v>262</v>
      </c>
      <c r="N68" s="15" t="s">
        <v>254</v>
      </c>
      <c r="O68" s="15" t="s">
        <v>264</v>
      </c>
      <c r="P68" s="15" t="s">
        <v>290</v>
      </c>
    </row>
    <row r="69" spans="1:16" ht="89.25" hidden="1" x14ac:dyDescent="0.25">
      <c r="A69" s="15" t="s">
        <v>391</v>
      </c>
      <c r="B69" t="s">
        <v>244</v>
      </c>
      <c r="C69" s="15" t="s">
        <v>182</v>
      </c>
      <c r="D69" s="15" t="s">
        <v>245</v>
      </c>
      <c r="E69" s="27" t="s">
        <v>267</v>
      </c>
      <c r="F69" s="28" t="s">
        <v>274</v>
      </c>
      <c r="G69" s="29" t="s">
        <v>303</v>
      </c>
      <c r="H69" s="15" t="s">
        <v>178</v>
      </c>
      <c r="I69" s="15" t="s">
        <v>270</v>
      </c>
      <c r="J69" s="15" t="s">
        <v>250</v>
      </c>
      <c r="K69" s="15" t="s">
        <v>294</v>
      </c>
      <c r="L69" s="15" t="s">
        <v>252</v>
      </c>
      <c r="M69" s="15" t="s">
        <v>262</v>
      </c>
      <c r="N69" s="15" t="s">
        <v>271</v>
      </c>
      <c r="O69" s="15" t="s">
        <v>264</v>
      </c>
      <c r="P69" s="15" t="s">
        <v>256</v>
      </c>
    </row>
    <row r="70" spans="1:16" ht="76.5" hidden="1" x14ac:dyDescent="0.25">
      <c r="A70" s="15" t="s">
        <v>392</v>
      </c>
      <c r="B70" t="s">
        <v>54</v>
      </c>
      <c r="C70" s="15" t="s">
        <v>186</v>
      </c>
      <c r="D70" s="15" t="s">
        <v>285</v>
      </c>
      <c r="E70" s="27" t="s">
        <v>258</v>
      </c>
      <c r="F70" s="28" t="s">
        <v>286</v>
      </c>
      <c r="G70" s="29" t="s">
        <v>303</v>
      </c>
      <c r="H70" s="15" t="s">
        <v>178</v>
      </c>
      <c r="I70" s="15" t="s">
        <v>270</v>
      </c>
      <c r="J70" s="15" t="s">
        <v>250</v>
      </c>
      <c r="K70" s="15" t="s">
        <v>251</v>
      </c>
      <c r="L70" s="15" t="s">
        <v>261</v>
      </c>
      <c r="M70" s="15" t="s">
        <v>253</v>
      </c>
      <c r="N70" s="15" t="s">
        <v>298</v>
      </c>
      <c r="O70" s="15" t="s">
        <v>278</v>
      </c>
      <c r="P70" s="15" t="s">
        <v>256</v>
      </c>
    </row>
    <row r="71" spans="1:16" ht="76.5" hidden="1" x14ac:dyDescent="0.25">
      <c r="A71" s="15" t="s">
        <v>393</v>
      </c>
      <c r="B71" t="s">
        <v>244</v>
      </c>
      <c r="C71" s="15" t="s">
        <v>202</v>
      </c>
      <c r="D71" s="15" t="s">
        <v>325</v>
      </c>
      <c r="E71" s="27" t="s">
        <v>267</v>
      </c>
      <c r="F71" s="28" t="s">
        <v>274</v>
      </c>
      <c r="G71" s="29" t="s">
        <v>259</v>
      </c>
      <c r="H71" s="15" t="s">
        <v>269</v>
      </c>
      <c r="I71" s="15" t="s">
        <v>276</v>
      </c>
      <c r="J71" s="15" t="s">
        <v>178</v>
      </c>
      <c r="K71" s="15" t="s">
        <v>251</v>
      </c>
      <c r="L71" s="15" t="s">
        <v>267</v>
      </c>
      <c r="M71" s="15" t="s">
        <v>262</v>
      </c>
      <c r="N71" s="15" t="s">
        <v>298</v>
      </c>
      <c r="O71" s="15" t="s">
        <v>278</v>
      </c>
      <c r="P71" s="15" t="s">
        <v>256</v>
      </c>
    </row>
    <row r="72" spans="1:16" ht="105" hidden="1" x14ac:dyDescent="0.25">
      <c r="A72" s="15" t="s">
        <v>394</v>
      </c>
      <c r="B72" t="s">
        <v>244</v>
      </c>
      <c r="C72" s="15" t="s">
        <v>182</v>
      </c>
      <c r="D72" s="15" t="s">
        <v>245</v>
      </c>
      <c r="E72" s="27" t="s">
        <v>258</v>
      </c>
      <c r="F72" s="28" t="s">
        <v>247</v>
      </c>
      <c r="G72" s="29" t="s">
        <v>310</v>
      </c>
      <c r="H72" s="15" t="s">
        <v>178</v>
      </c>
      <c r="I72" s="15" t="s">
        <v>369</v>
      </c>
      <c r="J72" s="15" t="s">
        <v>260</v>
      </c>
      <c r="K72" s="15" t="s">
        <v>395</v>
      </c>
      <c r="L72" s="15" t="s">
        <v>289</v>
      </c>
      <c r="M72" s="15" t="s">
        <v>262</v>
      </c>
      <c r="N72" s="15" t="s">
        <v>254</v>
      </c>
      <c r="O72" s="15" t="s">
        <v>264</v>
      </c>
      <c r="P72" s="15" t="s">
        <v>256</v>
      </c>
    </row>
    <row r="73" spans="1:16" ht="89.25" hidden="1" x14ac:dyDescent="0.25">
      <c r="A73" s="15" t="s">
        <v>396</v>
      </c>
      <c r="B73" t="s">
        <v>244</v>
      </c>
      <c r="C73" s="15" t="s">
        <v>182</v>
      </c>
      <c r="D73" s="15" t="s">
        <v>245</v>
      </c>
      <c r="E73" s="27" t="s">
        <v>258</v>
      </c>
      <c r="F73" s="28" t="s">
        <v>397</v>
      </c>
      <c r="G73" s="29" t="s">
        <v>303</v>
      </c>
      <c r="H73" s="15" t="s">
        <v>178</v>
      </c>
      <c r="I73" s="15" t="s">
        <v>270</v>
      </c>
      <c r="J73" s="15" t="s">
        <v>250</v>
      </c>
      <c r="K73" s="15" t="s">
        <v>294</v>
      </c>
      <c r="L73" s="15" t="s">
        <v>261</v>
      </c>
      <c r="M73" s="15" t="s">
        <v>253</v>
      </c>
      <c r="N73" s="15" t="s">
        <v>254</v>
      </c>
      <c r="O73" s="15" t="s">
        <v>264</v>
      </c>
      <c r="P73" s="15" t="s">
        <v>256</v>
      </c>
    </row>
    <row r="74" spans="1:16" ht="89.25" hidden="1" x14ac:dyDescent="0.25">
      <c r="A74" s="15" t="s">
        <v>398</v>
      </c>
      <c r="B74" t="s">
        <v>244</v>
      </c>
      <c r="C74" s="15" t="s">
        <v>184</v>
      </c>
      <c r="D74" s="15" t="s">
        <v>266</v>
      </c>
      <c r="E74" s="27" t="s">
        <v>399</v>
      </c>
      <c r="F74" s="28" t="s">
        <v>268</v>
      </c>
      <c r="G74" s="29" t="s">
        <v>275</v>
      </c>
      <c r="H74" s="15" t="s">
        <v>281</v>
      </c>
      <c r="I74" s="15" t="s">
        <v>336</v>
      </c>
      <c r="J74" s="15" t="s">
        <v>297</v>
      </c>
      <c r="K74" s="15" t="s">
        <v>294</v>
      </c>
      <c r="L74" s="15" t="s">
        <v>261</v>
      </c>
      <c r="M74" s="15" t="s">
        <v>283</v>
      </c>
      <c r="N74" s="15" t="s">
        <v>271</v>
      </c>
      <c r="O74" s="15" t="s">
        <v>272</v>
      </c>
      <c r="P74" s="15" t="s">
        <v>290</v>
      </c>
    </row>
    <row r="75" spans="1:16" ht="76.5" hidden="1" x14ac:dyDescent="0.25">
      <c r="A75" s="15" t="s">
        <v>400</v>
      </c>
      <c r="B75" t="s">
        <v>244</v>
      </c>
      <c r="C75" s="15" t="s">
        <v>192</v>
      </c>
      <c r="D75" s="15" t="s">
        <v>55</v>
      </c>
      <c r="E75" s="27" t="s">
        <v>246</v>
      </c>
      <c r="F75" s="28" t="s">
        <v>314</v>
      </c>
      <c r="G75" s="29" t="s">
        <v>259</v>
      </c>
      <c r="H75" s="15" t="s">
        <v>178</v>
      </c>
      <c r="I75" s="15" t="s">
        <v>276</v>
      </c>
      <c r="J75" s="15" t="s">
        <v>250</v>
      </c>
      <c r="K75" s="15" t="s">
        <v>251</v>
      </c>
      <c r="L75" s="15" t="s">
        <v>321</v>
      </c>
      <c r="M75" s="15" t="s">
        <v>253</v>
      </c>
      <c r="N75" s="15" t="s">
        <v>271</v>
      </c>
      <c r="O75" s="15" t="s">
        <v>264</v>
      </c>
      <c r="P75" s="15" t="s">
        <v>256</v>
      </c>
    </row>
    <row r="76" spans="1:16" ht="75" hidden="1" x14ac:dyDescent="0.25">
      <c r="A76" s="15" t="s">
        <v>401</v>
      </c>
      <c r="B76" t="s">
        <v>28</v>
      </c>
      <c r="C76" s="15" t="s">
        <v>182</v>
      </c>
      <c r="D76" s="15" t="s">
        <v>245</v>
      </c>
      <c r="E76" s="27" t="s">
        <v>267</v>
      </c>
      <c r="F76" s="28" t="s">
        <v>302</v>
      </c>
      <c r="G76" s="29" t="s">
        <v>280</v>
      </c>
      <c r="H76" s="15" t="s">
        <v>269</v>
      </c>
      <c r="I76" s="15" t="s">
        <v>270</v>
      </c>
      <c r="J76" s="15" t="s">
        <v>312</v>
      </c>
      <c r="K76" s="15" t="s">
        <v>251</v>
      </c>
      <c r="L76" s="15" t="s">
        <v>321</v>
      </c>
      <c r="M76" s="15" t="s">
        <v>306</v>
      </c>
      <c r="N76" s="15" t="s">
        <v>271</v>
      </c>
      <c r="O76" s="15" t="s">
        <v>264</v>
      </c>
      <c r="P76" s="15" t="s">
        <v>256</v>
      </c>
    </row>
    <row r="77" spans="1:16" ht="105" hidden="1" x14ac:dyDescent="0.25">
      <c r="A77" s="15" t="s">
        <v>402</v>
      </c>
      <c r="B77" t="s">
        <v>244</v>
      </c>
      <c r="C77" s="15" t="s">
        <v>182</v>
      </c>
      <c r="D77" s="15" t="s">
        <v>245</v>
      </c>
      <c r="E77" s="27" t="s">
        <v>267</v>
      </c>
      <c r="F77" s="28" t="s">
        <v>247</v>
      </c>
      <c r="G77" s="29" t="s">
        <v>248</v>
      </c>
      <c r="H77" s="15" t="s">
        <v>281</v>
      </c>
      <c r="I77" s="15" t="s">
        <v>270</v>
      </c>
      <c r="J77" s="15" t="s">
        <v>319</v>
      </c>
      <c r="K77" s="15" t="s">
        <v>251</v>
      </c>
      <c r="L77" s="15" t="s">
        <v>252</v>
      </c>
      <c r="M77" s="15" t="s">
        <v>283</v>
      </c>
      <c r="N77" s="15" t="s">
        <v>254</v>
      </c>
      <c r="O77" s="15" t="s">
        <v>278</v>
      </c>
      <c r="P77" s="15" t="s">
        <v>256</v>
      </c>
    </row>
    <row r="78" spans="1:16" ht="89.25" hidden="1" x14ac:dyDescent="0.25">
      <c r="A78" s="15" t="s">
        <v>403</v>
      </c>
      <c r="B78" t="s">
        <v>28</v>
      </c>
      <c r="C78" s="15" t="s">
        <v>182</v>
      </c>
      <c r="D78" s="15" t="s">
        <v>245</v>
      </c>
      <c r="E78" s="27" t="s">
        <v>399</v>
      </c>
      <c r="F78" s="28" t="s">
        <v>268</v>
      </c>
      <c r="G78" s="29" t="s">
        <v>310</v>
      </c>
      <c r="H78" s="15" t="s">
        <v>178</v>
      </c>
      <c r="I78" s="15" t="s">
        <v>270</v>
      </c>
      <c r="J78" s="15" t="s">
        <v>312</v>
      </c>
      <c r="K78" s="15" t="s">
        <v>251</v>
      </c>
      <c r="L78" s="15" t="s">
        <v>252</v>
      </c>
      <c r="M78" s="15" t="s">
        <v>262</v>
      </c>
      <c r="N78" s="15" t="s">
        <v>263</v>
      </c>
      <c r="O78" s="15" t="s">
        <v>264</v>
      </c>
      <c r="P78" s="15" t="s">
        <v>290</v>
      </c>
    </row>
    <row r="79" spans="1:16" ht="63.75" hidden="1" x14ac:dyDescent="0.25">
      <c r="A79" s="15" t="s">
        <v>404</v>
      </c>
      <c r="B79" t="s">
        <v>244</v>
      </c>
      <c r="C79" s="15" t="s">
        <v>203</v>
      </c>
      <c r="D79" s="15" t="s">
        <v>245</v>
      </c>
      <c r="E79" s="27" t="s">
        <v>267</v>
      </c>
      <c r="F79" s="28" t="s">
        <v>268</v>
      </c>
      <c r="G79" s="29" t="s">
        <v>310</v>
      </c>
      <c r="H79" s="15" t="s">
        <v>178</v>
      </c>
      <c r="I79" s="15" t="s">
        <v>270</v>
      </c>
      <c r="J79" s="15" t="s">
        <v>250</v>
      </c>
      <c r="K79" s="15" t="s">
        <v>251</v>
      </c>
      <c r="L79" s="15" t="s">
        <v>252</v>
      </c>
      <c r="M79" s="15" t="s">
        <v>283</v>
      </c>
      <c r="N79" s="15" t="s">
        <v>263</v>
      </c>
      <c r="O79" s="15" t="s">
        <v>264</v>
      </c>
      <c r="P79" s="15" t="s">
        <v>256</v>
      </c>
    </row>
    <row r="80" spans="1:16" ht="89.25" hidden="1" x14ac:dyDescent="0.25">
      <c r="A80" s="15" t="s">
        <v>405</v>
      </c>
      <c r="B80" t="s">
        <v>28</v>
      </c>
      <c r="C80" s="15" t="s">
        <v>187</v>
      </c>
      <c r="D80" s="15" t="s">
        <v>55</v>
      </c>
      <c r="E80" s="27" t="s">
        <v>267</v>
      </c>
      <c r="F80" s="28" t="s">
        <v>268</v>
      </c>
      <c r="G80" s="29" t="s">
        <v>303</v>
      </c>
      <c r="H80" s="15" t="s">
        <v>178</v>
      </c>
      <c r="I80" s="15" t="s">
        <v>270</v>
      </c>
      <c r="J80" s="15" t="s">
        <v>406</v>
      </c>
      <c r="K80" s="15" t="s">
        <v>294</v>
      </c>
      <c r="L80" s="15" t="s">
        <v>267</v>
      </c>
      <c r="M80" s="15" t="s">
        <v>262</v>
      </c>
      <c r="N80" s="15" t="s">
        <v>271</v>
      </c>
      <c r="O80" s="15" t="s">
        <v>264</v>
      </c>
      <c r="P80" s="15" t="s">
        <v>256</v>
      </c>
    </row>
    <row r="81" spans="1:16" ht="105" hidden="1" x14ac:dyDescent="0.25">
      <c r="A81" s="15" t="s">
        <v>257</v>
      </c>
      <c r="B81" t="s">
        <v>28</v>
      </c>
      <c r="C81" s="15" t="s">
        <v>204</v>
      </c>
      <c r="D81" s="15" t="s">
        <v>29</v>
      </c>
      <c r="E81" s="27" t="s">
        <v>361</v>
      </c>
      <c r="F81" s="28" t="s">
        <v>343</v>
      </c>
      <c r="G81" s="29" t="s">
        <v>303</v>
      </c>
      <c r="H81" s="15" t="s">
        <v>178</v>
      </c>
      <c r="I81" s="15" t="s">
        <v>276</v>
      </c>
      <c r="J81" s="15" t="s">
        <v>260</v>
      </c>
      <c r="K81" s="15" t="s">
        <v>251</v>
      </c>
      <c r="L81" s="15" t="s">
        <v>252</v>
      </c>
      <c r="M81" s="15" t="s">
        <v>253</v>
      </c>
      <c r="N81" s="15" t="s">
        <v>254</v>
      </c>
      <c r="O81" s="15" t="s">
        <v>264</v>
      </c>
      <c r="P81" s="15" t="s">
        <v>256</v>
      </c>
    </row>
    <row r="82" spans="1:16" ht="76.5" hidden="1" x14ac:dyDescent="0.25">
      <c r="A82" s="15" t="s">
        <v>407</v>
      </c>
      <c r="B82" t="s">
        <v>28</v>
      </c>
      <c r="C82" s="15" t="s">
        <v>201</v>
      </c>
      <c r="D82" s="15" t="s">
        <v>376</v>
      </c>
      <c r="E82" s="27" t="s">
        <v>267</v>
      </c>
      <c r="F82" s="28" t="s">
        <v>274</v>
      </c>
      <c r="G82" s="29" t="s">
        <v>310</v>
      </c>
      <c r="H82" s="15" t="s">
        <v>178</v>
      </c>
      <c r="I82" s="15" t="s">
        <v>270</v>
      </c>
      <c r="J82" s="15" t="s">
        <v>250</v>
      </c>
      <c r="K82" s="15" t="s">
        <v>251</v>
      </c>
      <c r="L82" s="15" t="s">
        <v>252</v>
      </c>
      <c r="M82" s="15" t="s">
        <v>283</v>
      </c>
      <c r="N82" s="15" t="s">
        <v>298</v>
      </c>
      <c r="O82" s="15" t="s">
        <v>278</v>
      </c>
      <c r="P82" s="15" t="s">
        <v>408</v>
      </c>
    </row>
    <row r="83" spans="1:16" ht="75" hidden="1" x14ac:dyDescent="0.25">
      <c r="A83" s="15" t="s">
        <v>409</v>
      </c>
      <c r="B83" t="s">
        <v>28</v>
      </c>
      <c r="C83" s="15" t="s">
        <v>205</v>
      </c>
      <c r="D83" s="15" t="s">
        <v>55</v>
      </c>
      <c r="E83" s="27" t="s">
        <v>258</v>
      </c>
      <c r="F83" s="28" t="s">
        <v>274</v>
      </c>
      <c r="G83" s="29" t="s">
        <v>310</v>
      </c>
      <c r="H83" s="15" t="s">
        <v>178</v>
      </c>
      <c r="I83" s="15" t="s">
        <v>336</v>
      </c>
      <c r="J83" s="15" t="s">
        <v>312</v>
      </c>
      <c r="K83" s="15" t="s">
        <v>334</v>
      </c>
      <c r="L83" s="15" t="s">
        <v>261</v>
      </c>
      <c r="M83" s="15" t="s">
        <v>253</v>
      </c>
      <c r="N83" s="15" t="s">
        <v>263</v>
      </c>
      <c r="O83" s="15" t="s">
        <v>264</v>
      </c>
      <c r="P83" s="15" t="s">
        <v>256</v>
      </c>
    </row>
    <row r="84" spans="1:16" ht="75" hidden="1" x14ac:dyDescent="0.25">
      <c r="A84" s="15" t="s">
        <v>410</v>
      </c>
      <c r="B84" t="s">
        <v>244</v>
      </c>
      <c r="C84" s="15" t="s">
        <v>182</v>
      </c>
      <c r="D84" s="15" t="s">
        <v>245</v>
      </c>
      <c r="E84" s="27" t="s">
        <v>411</v>
      </c>
      <c r="F84" s="28" t="s">
        <v>274</v>
      </c>
      <c r="G84" s="29" t="s">
        <v>303</v>
      </c>
      <c r="H84" s="15" t="s">
        <v>281</v>
      </c>
      <c r="I84" s="15" t="s">
        <v>249</v>
      </c>
      <c r="J84" s="15" t="s">
        <v>359</v>
      </c>
      <c r="K84" s="15" t="s">
        <v>251</v>
      </c>
      <c r="L84" s="15" t="s">
        <v>252</v>
      </c>
      <c r="M84" s="15" t="s">
        <v>283</v>
      </c>
      <c r="N84" s="15" t="s">
        <v>254</v>
      </c>
      <c r="O84" s="15" t="s">
        <v>264</v>
      </c>
      <c r="P84" s="15" t="s">
        <v>256</v>
      </c>
    </row>
    <row r="85" spans="1:16" ht="89.25" hidden="1" x14ac:dyDescent="0.25">
      <c r="A85" s="15" t="s">
        <v>412</v>
      </c>
      <c r="B85" t="s">
        <v>28</v>
      </c>
      <c r="C85" s="15" t="s">
        <v>205</v>
      </c>
      <c r="D85" s="15" t="s">
        <v>55</v>
      </c>
      <c r="E85" s="27" t="s">
        <v>246</v>
      </c>
      <c r="F85" s="28" t="s">
        <v>274</v>
      </c>
      <c r="G85" s="29" t="s">
        <v>303</v>
      </c>
      <c r="H85" s="15" t="s">
        <v>178</v>
      </c>
      <c r="I85" s="15" t="s">
        <v>276</v>
      </c>
      <c r="J85" s="15" t="s">
        <v>413</v>
      </c>
      <c r="K85" s="15" t="s">
        <v>334</v>
      </c>
      <c r="L85" s="15" t="s">
        <v>414</v>
      </c>
      <c r="M85" s="15" t="s">
        <v>262</v>
      </c>
      <c r="N85" s="15" t="s">
        <v>263</v>
      </c>
      <c r="O85" s="15" t="s">
        <v>264</v>
      </c>
      <c r="P85" s="15" t="s">
        <v>290</v>
      </c>
    </row>
    <row r="86" spans="1:16" ht="76.5" hidden="1" x14ac:dyDescent="0.25">
      <c r="A86" s="15" t="s">
        <v>415</v>
      </c>
      <c r="B86" t="s">
        <v>42</v>
      </c>
      <c r="C86" s="15" t="s">
        <v>206</v>
      </c>
      <c r="D86" s="30" t="s">
        <v>245</v>
      </c>
      <c r="E86" s="27" t="s">
        <v>258</v>
      </c>
      <c r="F86" s="28" t="s">
        <v>274</v>
      </c>
      <c r="G86" s="29" t="s">
        <v>280</v>
      </c>
      <c r="H86" s="15" t="s">
        <v>178</v>
      </c>
      <c r="I86" s="15" t="s">
        <v>270</v>
      </c>
      <c r="J86" s="15" t="s">
        <v>282</v>
      </c>
      <c r="K86" s="15" t="s">
        <v>251</v>
      </c>
      <c r="L86" s="15" t="s">
        <v>261</v>
      </c>
      <c r="M86" s="15" t="s">
        <v>283</v>
      </c>
      <c r="N86" s="15" t="s">
        <v>263</v>
      </c>
      <c r="O86" s="15" t="s">
        <v>278</v>
      </c>
      <c r="P86" s="15" t="s">
        <v>256</v>
      </c>
    </row>
    <row r="87" spans="1:16" ht="105" hidden="1" x14ac:dyDescent="0.25">
      <c r="A87" s="15" t="s">
        <v>416</v>
      </c>
      <c r="B87" t="s">
        <v>42</v>
      </c>
      <c r="C87" s="15" t="s">
        <v>182</v>
      </c>
      <c r="D87" s="15" t="s">
        <v>245</v>
      </c>
      <c r="E87" s="27" t="s">
        <v>417</v>
      </c>
      <c r="F87" s="28" t="s">
        <v>343</v>
      </c>
      <c r="G87" s="29" t="s">
        <v>310</v>
      </c>
      <c r="H87" s="15" t="s">
        <v>178</v>
      </c>
      <c r="I87" s="15" t="s">
        <v>276</v>
      </c>
      <c r="J87" s="15" t="s">
        <v>312</v>
      </c>
      <c r="K87" s="15" t="s">
        <v>315</v>
      </c>
      <c r="L87" s="15" t="s">
        <v>252</v>
      </c>
      <c r="M87" s="15" t="s">
        <v>283</v>
      </c>
      <c r="N87" s="15" t="s">
        <v>263</v>
      </c>
      <c r="O87" s="15" t="s">
        <v>278</v>
      </c>
      <c r="P87" s="15" t="s">
        <v>256</v>
      </c>
    </row>
    <row r="88" spans="1:16" ht="105" hidden="1" x14ac:dyDescent="0.25">
      <c r="A88" s="15" t="s">
        <v>403</v>
      </c>
      <c r="B88" t="s">
        <v>28</v>
      </c>
      <c r="C88" s="15" t="s">
        <v>207</v>
      </c>
      <c r="D88" s="15" t="s">
        <v>175</v>
      </c>
      <c r="E88" s="27" t="s">
        <v>267</v>
      </c>
      <c r="F88" s="28" t="s">
        <v>247</v>
      </c>
      <c r="G88" s="29" t="s">
        <v>259</v>
      </c>
      <c r="H88" s="15" t="s">
        <v>178</v>
      </c>
      <c r="I88" s="15" t="s">
        <v>270</v>
      </c>
      <c r="J88" s="15" t="s">
        <v>312</v>
      </c>
      <c r="K88" s="15" t="s">
        <v>251</v>
      </c>
      <c r="L88" s="15" t="s">
        <v>252</v>
      </c>
      <c r="M88" s="15" t="s">
        <v>262</v>
      </c>
      <c r="N88" s="15" t="s">
        <v>263</v>
      </c>
      <c r="O88" s="15" t="s">
        <v>264</v>
      </c>
      <c r="P88" s="15" t="s">
        <v>256</v>
      </c>
    </row>
    <row r="89" spans="1:16" ht="75" hidden="1" x14ac:dyDescent="0.25">
      <c r="A89" s="15" t="s">
        <v>418</v>
      </c>
      <c r="B89" t="s">
        <v>28</v>
      </c>
      <c r="C89" s="15" t="s">
        <v>182</v>
      </c>
      <c r="D89" s="15" t="s">
        <v>245</v>
      </c>
      <c r="E89" s="27" t="s">
        <v>326</v>
      </c>
      <c r="F89" s="28" t="s">
        <v>274</v>
      </c>
      <c r="G89" s="29" t="s">
        <v>248</v>
      </c>
      <c r="H89" s="15" t="s">
        <v>178</v>
      </c>
      <c r="I89" s="15" t="s">
        <v>270</v>
      </c>
      <c r="J89" s="15" t="s">
        <v>250</v>
      </c>
      <c r="K89" s="15" t="s">
        <v>251</v>
      </c>
      <c r="L89" s="15" t="s">
        <v>252</v>
      </c>
      <c r="M89" s="15" t="s">
        <v>262</v>
      </c>
      <c r="N89" s="15" t="s">
        <v>263</v>
      </c>
      <c r="O89" s="15" t="s">
        <v>264</v>
      </c>
      <c r="P89" s="15" t="s">
        <v>256</v>
      </c>
    </row>
    <row r="90" spans="1:16" ht="75" hidden="1" x14ac:dyDescent="0.25">
      <c r="A90" s="15" t="s">
        <v>354</v>
      </c>
      <c r="B90" t="s">
        <v>42</v>
      </c>
      <c r="C90" s="15" t="s">
        <v>182</v>
      </c>
      <c r="D90" s="15" t="s">
        <v>245</v>
      </c>
      <c r="E90" s="27" t="s">
        <v>399</v>
      </c>
      <c r="F90" s="28" t="s">
        <v>274</v>
      </c>
      <c r="G90" s="29" t="s">
        <v>310</v>
      </c>
      <c r="H90" s="15" t="s">
        <v>178</v>
      </c>
      <c r="I90" s="15" t="s">
        <v>249</v>
      </c>
      <c r="J90" s="15" t="s">
        <v>260</v>
      </c>
      <c r="K90" s="15" t="s">
        <v>251</v>
      </c>
      <c r="L90" s="15" t="s">
        <v>261</v>
      </c>
      <c r="M90" s="15" t="s">
        <v>262</v>
      </c>
      <c r="N90" s="15" t="s">
        <v>271</v>
      </c>
      <c r="O90" s="15" t="s">
        <v>264</v>
      </c>
      <c r="P90" s="15" t="s">
        <v>408</v>
      </c>
    </row>
    <row r="91" spans="1:16" ht="76.5" hidden="1" x14ac:dyDescent="0.25">
      <c r="A91" s="15" t="s">
        <v>412</v>
      </c>
      <c r="B91" t="s">
        <v>28</v>
      </c>
      <c r="C91" s="15" t="s">
        <v>205</v>
      </c>
      <c r="D91" s="15" t="s">
        <v>55</v>
      </c>
      <c r="E91" s="27" t="s">
        <v>267</v>
      </c>
      <c r="F91" s="28" t="s">
        <v>274</v>
      </c>
      <c r="G91" s="29" t="s">
        <v>310</v>
      </c>
      <c r="H91" s="15" t="s">
        <v>178</v>
      </c>
      <c r="I91" s="15" t="s">
        <v>318</v>
      </c>
      <c r="J91" s="15" t="s">
        <v>260</v>
      </c>
      <c r="K91" s="15" t="s">
        <v>251</v>
      </c>
      <c r="L91" s="15" t="s">
        <v>267</v>
      </c>
      <c r="M91" s="15" t="s">
        <v>253</v>
      </c>
      <c r="N91" s="15" t="s">
        <v>254</v>
      </c>
      <c r="O91" s="15" t="s">
        <v>278</v>
      </c>
      <c r="P91" s="15" t="s">
        <v>256</v>
      </c>
    </row>
    <row r="92" spans="1:16" ht="63.75" hidden="1" x14ac:dyDescent="0.25">
      <c r="A92" s="15" t="s">
        <v>324</v>
      </c>
      <c r="B92" t="s">
        <v>28</v>
      </c>
      <c r="C92" s="15" t="s">
        <v>194</v>
      </c>
      <c r="D92" s="15" t="s">
        <v>325</v>
      </c>
      <c r="E92" s="27" t="s">
        <v>246</v>
      </c>
      <c r="F92" s="28" t="s">
        <v>268</v>
      </c>
      <c r="G92" s="29" t="s">
        <v>280</v>
      </c>
      <c r="H92" s="15" t="s">
        <v>178</v>
      </c>
      <c r="I92" s="15" t="s">
        <v>276</v>
      </c>
      <c r="J92" s="15" t="s">
        <v>250</v>
      </c>
      <c r="K92" s="15" t="s">
        <v>334</v>
      </c>
      <c r="L92" s="15" t="s">
        <v>252</v>
      </c>
      <c r="M92" s="15" t="s">
        <v>253</v>
      </c>
      <c r="N92" s="15" t="s">
        <v>298</v>
      </c>
      <c r="O92" s="15" t="s">
        <v>264</v>
      </c>
      <c r="P92" s="15" t="s">
        <v>256</v>
      </c>
    </row>
    <row r="93" spans="1:16" ht="75" hidden="1" x14ac:dyDescent="0.25">
      <c r="A93" s="15" t="s">
        <v>419</v>
      </c>
      <c r="B93" t="s">
        <v>42</v>
      </c>
      <c r="C93" s="15" t="s">
        <v>208</v>
      </c>
      <c r="D93" s="15" t="s">
        <v>55</v>
      </c>
      <c r="E93" s="27" t="s">
        <v>258</v>
      </c>
      <c r="F93" s="28" t="s">
        <v>274</v>
      </c>
      <c r="G93" s="29" t="s">
        <v>310</v>
      </c>
      <c r="H93" s="15" t="s">
        <v>178</v>
      </c>
      <c r="I93" s="15" t="s">
        <v>270</v>
      </c>
      <c r="J93" s="15" t="s">
        <v>250</v>
      </c>
      <c r="K93" s="15" t="s">
        <v>251</v>
      </c>
      <c r="L93" s="15" t="s">
        <v>261</v>
      </c>
      <c r="M93" s="15" t="s">
        <v>253</v>
      </c>
      <c r="N93" s="15" t="s">
        <v>271</v>
      </c>
      <c r="O93" s="15" t="s">
        <v>264</v>
      </c>
      <c r="P93" s="15" t="s">
        <v>256</v>
      </c>
    </row>
    <row r="94" spans="1:16" ht="63.75" hidden="1" x14ac:dyDescent="0.25">
      <c r="A94" s="15" t="s">
        <v>420</v>
      </c>
      <c r="B94" t="s">
        <v>28</v>
      </c>
      <c r="C94" s="15" t="s">
        <v>194</v>
      </c>
      <c r="D94" s="15" t="s">
        <v>325</v>
      </c>
      <c r="E94" s="27" t="s">
        <v>258</v>
      </c>
      <c r="F94" s="28" t="s">
        <v>399</v>
      </c>
      <c r="G94" s="29" t="s">
        <v>248</v>
      </c>
      <c r="H94" s="15" t="s">
        <v>178</v>
      </c>
      <c r="I94" s="15" t="s">
        <v>270</v>
      </c>
      <c r="J94" s="15" t="s">
        <v>312</v>
      </c>
      <c r="K94" s="15" t="s">
        <v>251</v>
      </c>
      <c r="L94" s="15" t="s">
        <v>252</v>
      </c>
      <c r="M94" s="15" t="s">
        <v>253</v>
      </c>
      <c r="N94" s="15" t="s">
        <v>263</v>
      </c>
      <c r="O94" s="15" t="s">
        <v>264</v>
      </c>
      <c r="P94" s="15" t="s">
        <v>256</v>
      </c>
    </row>
    <row r="95" spans="1:16" ht="75" hidden="1" x14ac:dyDescent="0.25">
      <c r="A95" s="15" t="s">
        <v>412</v>
      </c>
      <c r="B95" t="s">
        <v>28</v>
      </c>
      <c r="C95" s="15" t="s">
        <v>187</v>
      </c>
      <c r="D95" s="15" t="s">
        <v>55</v>
      </c>
      <c r="E95" s="27" t="s">
        <v>258</v>
      </c>
      <c r="F95" s="28" t="s">
        <v>274</v>
      </c>
      <c r="G95" s="29" t="s">
        <v>303</v>
      </c>
      <c r="H95" s="15" t="s">
        <v>178</v>
      </c>
      <c r="I95" s="15" t="s">
        <v>249</v>
      </c>
      <c r="J95" s="15" t="s">
        <v>250</v>
      </c>
      <c r="K95" s="15" t="s">
        <v>395</v>
      </c>
      <c r="L95" s="15" t="s">
        <v>261</v>
      </c>
      <c r="M95" s="15" t="s">
        <v>283</v>
      </c>
      <c r="N95" s="15" t="s">
        <v>263</v>
      </c>
      <c r="O95" s="15" t="s">
        <v>272</v>
      </c>
      <c r="P95" s="15" t="s">
        <v>256</v>
      </c>
    </row>
    <row r="96" spans="1:16" ht="75" hidden="1" x14ac:dyDescent="0.25">
      <c r="A96" s="15" t="s">
        <v>421</v>
      </c>
      <c r="B96" t="s">
        <v>244</v>
      </c>
      <c r="C96" s="15" t="s">
        <v>182</v>
      </c>
      <c r="D96" s="15" t="s">
        <v>245</v>
      </c>
      <c r="E96" s="27" t="s">
        <v>326</v>
      </c>
      <c r="F96" s="28" t="s">
        <v>274</v>
      </c>
      <c r="G96" s="29" t="s">
        <v>310</v>
      </c>
      <c r="H96" s="15" t="s">
        <v>178</v>
      </c>
      <c r="I96" s="15" t="s">
        <v>270</v>
      </c>
      <c r="J96" s="15" t="s">
        <v>250</v>
      </c>
      <c r="K96" s="15" t="s">
        <v>251</v>
      </c>
      <c r="L96" s="15" t="s">
        <v>252</v>
      </c>
      <c r="M96" s="15" t="s">
        <v>253</v>
      </c>
      <c r="N96" s="15" t="s">
        <v>254</v>
      </c>
      <c r="O96" s="15" t="s">
        <v>264</v>
      </c>
      <c r="P96" s="15" t="s">
        <v>256</v>
      </c>
    </row>
    <row r="97" spans="1:16" ht="89.25" hidden="1" x14ac:dyDescent="0.25">
      <c r="A97" s="15" t="s">
        <v>405</v>
      </c>
      <c r="B97" t="s">
        <v>28</v>
      </c>
      <c r="C97" s="15" t="s">
        <v>187</v>
      </c>
      <c r="D97" s="15" t="s">
        <v>55</v>
      </c>
      <c r="E97" s="27" t="s">
        <v>258</v>
      </c>
      <c r="F97" s="28" t="s">
        <v>274</v>
      </c>
      <c r="G97" s="29" t="s">
        <v>248</v>
      </c>
      <c r="H97" s="15" t="s">
        <v>281</v>
      </c>
      <c r="I97" s="15" t="s">
        <v>270</v>
      </c>
      <c r="J97" s="15" t="s">
        <v>319</v>
      </c>
      <c r="K97" s="15" t="s">
        <v>251</v>
      </c>
      <c r="L97" s="15" t="s">
        <v>252</v>
      </c>
      <c r="M97" s="15" t="s">
        <v>253</v>
      </c>
      <c r="N97" s="15" t="s">
        <v>263</v>
      </c>
      <c r="O97" s="15" t="s">
        <v>264</v>
      </c>
      <c r="P97" s="15" t="s">
        <v>256</v>
      </c>
    </row>
    <row r="98" spans="1:16" ht="63.75" hidden="1" x14ac:dyDescent="0.25">
      <c r="A98" s="15" t="s">
        <v>412</v>
      </c>
      <c r="B98" t="s">
        <v>28</v>
      </c>
      <c r="C98" s="15" t="s">
        <v>192</v>
      </c>
      <c r="D98" s="15" t="s">
        <v>55</v>
      </c>
      <c r="E98" s="27" t="s">
        <v>258</v>
      </c>
      <c r="F98" s="28" t="s">
        <v>268</v>
      </c>
      <c r="G98" s="29" t="s">
        <v>310</v>
      </c>
      <c r="H98" s="15" t="s">
        <v>281</v>
      </c>
      <c r="I98" s="15" t="s">
        <v>276</v>
      </c>
      <c r="J98" s="15" t="s">
        <v>260</v>
      </c>
      <c r="K98" s="15" t="s">
        <v>251</v>
      </c>
      <c r="L98" s="15" t="s">
        <v>261</v>
      </c>
      <c r="M98" s="15" t="s">
        <v>283</v>
      </c>
      <c r="N98" s="15" t="s">
        <v>271</v>
      </c>
      <c r="O98" s="15" t="s">
        <v>340</v>
      </c>
      <c r="P98" s="15" t="s">
        <v>256</v>
      </c>
    </row>
    <row r="99" spans="1:16" ht="89.25" hidden="1" x14ac:dyDescent="0.25">
      <c r="A99" s="15" t="s">
        <v>422</v>
      </c>
      <c r="B99" t="s">
        <v>28</v>
      </c>
      <c r="C99" s="15" t="s">
        <v>209</v>
      </c>
      <c r="D99" s="15" t="s">
        <v>55</v>
      </c>
      <c r="E99" s="27" t="s">
        <v>267</v>
      </c>
      <c r="F99" s="28" t="s">
        <v>274</v>
      </c>
      <c r="G99" s="29" t="s">
        <v>259</v>
      </c>
      <c r="H99" s="15" t="s">
        <v>178</v>
      </c>
      <c r="I99" s="15" t="s">
        <v>270</v>
      </c>
      <c r="J99" s="15" t="s">
        <v>312</v>
      </c>
      <c r="K99" s="15" t="s">
        <v>251</v>
      </c>
      <c r="L99" s="15" t="s">
        <v>252</v>
      </c>
      <c r="M99" s="15" t="s">
        <v>262</v>
      </c>
      <c r="N99" s="15" t="s">
        <v>263</v>
      </c>
      <c r="O99" s="15" t="s">
        <v>264</v>
      </c>
      <c r="P99" s="15" t="s">
        <v>290</v>
      </c>
    </row>
    <row r="100" spans="1:16" ht="89.25" hidden="1" x14ac:dyDescent="0.25">
      <c r="A100" s="15" t="s">
        <v>354</v>
      </c>
      <c r="B100" t="s">
        <v>42</v>
      </c>
      <c r="C100" s="15" t="s">
        <v>182</v>
      </c>
      <c r="D100" s="15" t="s">
        <v>245</v>
      </c>
      <c r="E100" s="27" t="s">
        <v>267</v>
      </c>
      <c r="F100" s="28" t="s">
        <v>268</v>
      </c>
      <c r="G100" s="29" t="s">
        <v>303</v>
      </c>
      <c r="H100" s="15" t="s">
        <v>178</v>
      </c>
      <c r="I100" s="15" t="s">
        <v>276</v>
      </c>
      <c r="J100" s="15" t="s">
        <v>250</v>
      </c>
      <c r="K100" s="15" t="s">
        <v>251</v>
      </c>
      <c r="L100" s="15" t="s">
        <v>261</v>
      </c>
      <c r="M100" s="15" t="s">
        <v>262</v>
      </c>
      <c r="N100" s="15" t="s">
        <v>263</v>
      </c>
      <c r="O100" s="15" t="s">
        <v>264</v>
      </c>
      <c r="P100" s="15" t="s">
        <v>290</v>
      </c>
    </row>
    <row r="101" spans="1:16" ht="105" hidden="1" x14ac:dyDescent="0.25">
      <c r="A101" s="15" t="s">
        <v>423</v>
      </c>
      <c r="B101" t="s">
        <v>42</v>
      </c>
      <c r="C101" s="15" t="s">
        <v>182</v>
      </c>
      <c r="D101" s="15" t="s">
        <v>245</v>
      </c>
      <c r="E101" s="27" t="s">
        <v>399</v>
      </c>
      <c r="F101" s="28" t="s">
        <v>247</v>
      </c>
      <c r="G101" s="29" t="s">
        <v>259</v>
      </c>
      <c r="H101" s="15" t="s">
        <v>178</v>
      </c>
      <c r="I101" s="15" t="s">
        <v>270</v>
      </c>
      <c r="J101" s="15" t="s">
        <v>250</v>
      </c>
      <c r="K101" s="15" t="s">
        <v>251</v>
      </c>
      <c r="L101" s="15" t="s">
        <v>252</v>
      </c>
      <c r="M101" s="15" t="s">
        <v>253</v>
      </c>
      <c r="N101" s="15" t="s">
        <v>263</v>
      </c>
      <c r="O101" s="15" t="s">
        <v>264</v>
      </c>
      <c r="P101" s="15" t="s">
        <v>290</v>
      </c>
    </row>
    <row r="102" spans="1:16" ht="76.5" hidden="1" x14ac:dyDescent="0.25">
      <c r="A102" s="15" t="s">
        <v>405</v>
      </c>
      <c r="B102" t="s">
        <v>28</v>
      </c>
      <c r="C102" s="15" t="s">
        <v>192</v>
      </c>
      <c r="D102" s="15" t="s">
        <v>55</v>
      </c>
      <c r="E102" s="27" t="s">
        <v>267</v>
      </c>
      <c r="F102" s="28" t="s">
        <v>274</v>
      </c>
      <c r="G102" s="29" t="s">
        <v>303</v>
      </c>
      <c r="H102" s="15" t="s">
        <v>19</v>
      </c>
      <c r="I102" s="15" t="s">
        <v>311</v>
      </c>
      <c r="J102" s="15" t="s">
        <v>250</v>
      </c>
      <c r="K102" s="15" t="s">
        <v>334</v>
      </c>
      <c r="L102" s="15" t="s">
        <v>261</v>
      </c>
      <c r="M102" s="15" t="s">
        <v>283</v>
      </c>
      <c r="N102" s="15" t="s">
        <v>254</v>
      </c>
      <c r="O102" s="15" t="s">
        <v>340</v>
      </c>
      <c r="P102" s="15" t="s">
        <v>256</v>
      </c>
    </row>
    <row r="103" spans="1:16" ht="105" hidden="1" x14ac:dyDescent="0.25">
      <c r="A103" s="15" t="s">
        <v>424</v>
      </c>
      <c r="B103" t="s">
        <v>28</v>
      </c>
      <c r="C103" s="15" t="s">
        <v>192</v>
      </c>
      <c r="D103" s="15" t="s">
        <v>55</v>
      </c>
      <c r="E103" s="27" t="s">
        <v>258</v>
      </c>
      <c r="F103" s="28" t="s">
        <v>343</v>
      </c>
      <c r="G103" s="29" t="s">
        <v>425</v>
      </c>
      <c r="H103" s="15" t="s">
        <v>178</v>
      </c>
      <c r="I103" s="15" t="s">
        <v>336</v>
      </c>
      <c r="J103" s="15" t="s">
        <v>250</v>
      </c>
      <c r="K103" s="15" t="s">
        <v>251</v>
      </c>
      <c r="L103" s="15" t="s">
        <v>261</v>
      </c>
      <c r="M103" s="15" t="s">
        <v>262</v>
      </c>
      <c r="N103" s="15" t="s">
        <v>254</v>
      </c>
      <c r="O103" s="15" t="s">
        <v>278</v>
      </c>
      <c r="P103" s="15" t="s">
        <v>256</v>
      </c>
    </row>
    <row r="104" spans="1:16" ht="89.25" hidden="1" x14ac:dyDescent="0.25">
      <c r="A104" s="15" t="s">
        <v>426</v>
      </c>
      <c r="B104" t="s">
        <v>244</v>
      </c>
      <c r="C104" s="15" t="s">
        <v>192</v>
      </c>
      <c r="D104" s="15" t="s">
        <v>55</v>
      </c>
      <c r="E104" s="27" t="s">
        <v>258</v>
      </c>
      <c r="F104" s="28" t="s">
        <v>274</v>
      </c>
      <c r="G104" s="29" t="s">
        <v>305</v>
      </c>
      <c r="H104" s="15" t="s">
        <v>178</v>
      </c>
      <c r="I104" s="15" t="s">
        <v>276</v>
      </c>
      <c r="J104" s="15" t="s">
        <v>250</v>
      </c>
      <c r="K104" s="15" t="s">
        <v>294</v>
      </c>
      <c r="L104" s="15" t="s">
        <v>261</v>
      </c>
      <c r="M104" s="15" t="s">
        <v>283</v>
      </c>
      <c r="N104" s="15" t="s">
        <v>271</v>
      </c>
      <c r="O104" s="15" t="s">
        <v>264</v>
      </c>
      <c r="P104" s="15" t="s">
        <v>256</v>
      </c>
    </row>
    <row r="105" spans="1:16" ht="90" hidden="1" x14ac:dyDescent="0.25">
      <c r="A105" s="15" t="s">
        <v>427</v>
      </c>
      <c r="B105" t="s">
        <v>28</v>
      </c>
      <c r="C105" s="15" t="s">
        <v>182</v>
      </c>
      <c r="D105" s="15" t="s">
        <v>245</v>
      </c>
      <c r="E105" s="27" t="s">
        <v>361</v>
      </c>
      <c r="F105" s="28" t="s">
        <v>268</v>
      </c>
      <c r="G105" s="29" t="s">
        <v>303</v>
      </c>
      <c r="H105" s="15" t="s">
        <v>178</v>
      </c>
      <c r="I105" s="15" t="s">
        <v>336</v>
      </c>
      <c r="J105" s="15" t="s">
        <v>250</v>
      </c>
      <c r="K105" s="15" t="s">
        <v>288</v>
      </c>
      <c r="L105" s="15" t="s">
        <v>252</v>
      </c>
      <c r="M105" s="15" t="s">
        <v>253</v>
      </c>
      <c r="N105" s="15" t="s">
        <v>263</v>
      </c>
      <c r="O105" s="15" t="s">
        <v>264</v>
      </c>
      <c r="P105" s="15" t="s">
        <v>256</v>
      </c>
    </row>
    <row r="106" spans="1:16" ht="105" hidden="1" x14ac:dyDescent="0.25">
      <c r="A106" s="15" t="s">
        <v>405</v>
      </c>
      <c r="B106" t="s">
        <v>28</v>
      </c>
      <c r="C106" s="15" t="s">
        <v>187</v>
      </c>
      <c r="D106" s="15" t="s">
        <v>55</v>
      </c>
      <c r="E106" s="27" t="s">
        <v>258</v>
      </c>
      <c r="F106" s="28" t="s">
        <v>343</v>
      </c>
      <c r="G106" s="29" t="s">
        <v>303</v>
      </c>
      <c r="H106" s="15" t="s">
        <v>178</v>
      </c>
      <c r="I106" s="15" t="s">
        <v>276</v>
      </c>
      <c r="J106" s="15" t="s">
        <v>250</v>
      </c>
      <c r="K106" s="15" t="s">
        <v>251</v>
      </c>
      <c r="L106" s="15" t="s">
        <v>261</v>
      </c>
      <c r="M106" s="15" t="s">
        <v>283</v>
      </c>
      <c r="N106" s="15" t="s">
        <v>254</v>
      </c>
      <c r="O106" s="15" t="s">
        <v>278</v>
      </c>
      <c r="P106" s="15" t="s">
        <v>408</v>
      </c>
    </row>
    <row r="107" spans="1:16" ht="89.25" hidden="1" x14ac:dyDescent="0.25">
      <c r="A107" s="15" t="s">
        <v>384</v>
      </c>
      <c r="B107" t="s">
        <v>28</v>
      </c>
      <c r="C107" s="15" t="s">
        <v>187</v>
      </c>
      <c r="D107" s="15" t="s">
        <v>55</v>
      </c>
      <c r="E107" s="27" t="s">
        <v>399</v>
      </c>
      <c r="F107" s="28" t="s">
        <v>268</v>
      </c>
      <c r="G107" s="29" t="s">
        <v>259</v>
      </c>
      <c r="H107" s="15" t="s">
        <v>178</v>
      </c>
      <c r="I107" s="15" t="s">
        <v>270</v>
      </c>
      <c r="J107" s="15" t="s">
        <v>250</v>
      </c>
      <c r="K107" s="15" t="s">
        <v>294</v>
      </c>
      <c r="L107" s="15" t="s">
        <v>252</v>
      </c>
      <c r="M107" s="15" t="s">
        <v>306</v>
      </c>
      <c r="N107" s="15" t="s">
        <v>254</v>
      </c>
      <c r="O107" s="15" t="s">
        <v>264</v>
      </c>
      <c r="P107" s="15" t="s">
        <v>256</v>
      </c>
    </row>
    <row r="108" spans="1:16" ht="76.5" hidden="1" x14ac:dyDescent="0.25">
      <c r="A108" s="15" t="s">
        <v>428</v>
      </c>
      <c r="B108" t="s">
        <v>244</v>
      </c>
      <c r="C108" s="15" t="s">
        <v>182</v>
      </c>
      <c r="D108" s="15" t="s">
        <v>245</v>
      </c>
      <c r="E108" s="27" t="s">
        <v>246</v>
      </c>
      <c r="F108" s="28" t="s">
        <v>274</v>
      </c>
      <c r="G108" s="29" t="s">
        <v>310</v>
      </c>
      <c r="H108" s="15" t="s">
        <v>281</v>
      </c>
      <c r="I108" s="15" t="s">
        <v>336</v>
      </c>
      <c r="J108" s="15" t="s">
        <v>359</v>
      </c>
      <c r="K108" s="15" t="s">
        <v>251</v>
      </c>
      <c r="L108" s="15" t="s">
        <v>261</v>
      </c>
      <c r="M108" s="15" t="s">
        <v>262</v>
      </c>
      <c r="N108" s="15" t="s">
        <v>263</v>
      </c>
      <c r="O108" s="15" t="s">
        <v>278</v>
      </c>
      <c r="P108" s="15" t="s">
        <v>256</v>
      </c>
    </row>
    <row r="109" spans="1:16" ht="89.25" hidden="1" x14ac:dyDescent="0.25">
      <c r="A109" s="15" t="s">
        <v>409</v>
      </c>
      <c r="B109" t="s">
        <v>28</v>
      </c>
      <c r="C109" s="15" t="s">
        <v>187</v>
      </c>
      <c r="D109" s="15" t="s">
        <v>55</v>
      </c>
      <c r="E109" s="27" t="s">
        <v>246</v>
      </c>
      <c r="F109" s="28" t="s">
        <v>268</v>
      </c>
      <c r="G109" s="29" t="s">
        <v>280</v>
      </c>
      <c r="H109" s="15" t="s">
        <v>178</v>
      </c>
      <c r="I109" s="15" t="s">
        <v>270</v>
      </c>
      <c r="J109" s="15" t="s">
        <v>250</v>
      </c>
      <c r="K109" s="15" t="s">
        <v>294</v>
      </c>
      <c r="L109" s="15" t="s">
        <v>252</v>
      </c>
      <c r="M109" s="15" t="s">
        <v>262</v>
      </c>
      <c r="N109" s="15" t="s">
        <v>263</v>
      </c>
      <c r="O109" s="15" t="s">
        <v>278</v>
      </c>
      <c r="P109" s="15" t="s">
        <v>290</v>
      </c>
    </row>
    <row r="110" spans="1:16" ht="75" hidden="1" x14ac:dyDescent="0.25">
      <c r="A110" s="15" t="s">
        <v>429</v>
      </c>
      <c r="B110" t="s">
        <v>28</v>
      </c>
      <c r="C110" s="15" t="s">
        <v>192</v>
      </c>
      <c r="D110" s="15" t="s">
        <v>55</v>
      </c>
      <c r="E110" s="27" t="s">
        <v>399</v>
      </c>
      <c r="F110" s="28" t="s">
        <v>274</v>
      </c>
      <c r="G110" s="29" t="s">
        <v>303</v>
      </c>
      <c r="H110" s="15" t="s">
        <v>178</v>
      </c>
      <c r="I110" s="15" t="s">
        <v>276</v>
      </c>
      <c r="J110" s="15" t="s">
        <v>250</v>
      </c>
      <c r="K110" s="15" t="s">
        <v>251</v>
      </c>
      <c r="L110" s="15" t="s">
        <v>372</v>
      </c>
      <c r="M110" s="15" t="s">
        <v>253</v>
      </c>
      <c r="N110" s="15" t="s">
        <v>263</v>
      </c>
      <c r="O110" s="15" t="s">
        <v>264</v>
      </c>
      <c r="P110" s="15" t="s">
        <v>256</v>
      </c>
    </row>
    <row r="111" spans="1:16" ht="89.25" hidden="1" x14ac:dyDescent="0.25">
      <c r="A111" s="15" t="s">
        <v>409</v>
      </c>
      <c r="B111" t="s">
        <v>28</v>
      </c>
      <c r="C111" s="15" t="s">
        <v>192</v>
      </c>
      <c r="D111" s="15" t="s">
        <v>55</v>
      </c>
      <c r="E111" s="27" t="s">
        <v>258</v>
      </c>
      <c r="F111" s="28" t="s">
        <v>274</v>
      </c>
      <c r="G111" s="29" t="s">
        <v>303</v>
      </c>
      <c r="H111" s="15" t="s">
        <v>178</v>
      </c>
      <c r="I111" s="15" t="s">
        <v>270</v>
      </c>
      <c r="J111" s="15" t="s">
        <v>319</v>
      </c>
      <c r="K111" s="15" t="s">
        <v>251</v>
      </c>
      <c r="L111" s="15" t="s">
        <v>252</v>
      </c>
      <c r="M111" s="15" t="s">
        <v>283</v>
      </c>
      <c r="N111" s="15" t="s">
        <v>263</v>
      </c>
      <c r="O111" s="15" t="s">
        <v>264</v>
      </c>
      <c r="P111" s="15" t="s">
        <v>256</v>
      </c>
    </row>
    <row r="112" spans="1:16" ht="63.75" hidden="1" x14ac:dyDescent="0.25">
      <c r="A112" s="15" t="s">
        <v>430</v>
      </c>
      <c r="B112" t="s">
        <v>28</v>
      </c>
      <c r="C112" s="15" t="s">
        <v>182</v>
      </c>
      <c r="D112" s="15" t="s">
        <v>245</v>
      </c>
      <c r="E112" s="27" t="s">
        <v>431</v>
      </c>
      <c r="F112" s="28" t="s">
        <v>268</v>
      </c>
      <c r="G112" s="29" t="s">
        <v>317</v>
      </c>
      <c r="H112" s="15" t="s">
        <v>178</v>
      </c>
      <c r="I112" s="15" t="s">
        <v>249</v>
      </c>
      <c r="J112" s="15" t="s">
        <v>388</v>
      </c>
      <c r="K112" s="15" t="s">
        <v>334</v>
      </c>
      <c r="L112" s="15" t="s">
        <v>261</v>
      </c>
      <c r="M112" s="15" t="s">
        <v>283</v>
      </c>
      <c r="N112" s="15" t="s">
        <v>263</v>
      </c>
      <c r="O112" s="15" t="s">
        <v>264</v>
      </c>
      <c r="P112" s="15" t="s">
        <v>256</v>
      </c>
    </row>
    <row r="113" spans="1:16" ht="89.25" hidden="1" x14ac:dyDescent="0.25">
      <c r="A113" s="15" t="s">
        <v>324</v>
      </c>
      <c r="B113" t="s">
        <v>28</v>
      </c>
      <c r="C113" s="15" t="s">
        <v>194</v>
      </c>
      <c r="D113" s="15" t="s">
        <v>325</v>
      </c>
      <c r="E113" s="27" t="s">
        <v>246</v>
      </c>
      <c r="F113" s="28" t="s">
        <v>268</v>
      </c>
      <c r="G113" s="29" t="s">
        <v>248</v>
      </c>
      <c r="H113" s="15" t="s">
        <v>178</v>
      </c>
      <c r="I113" s="15" t="s">
        <v>311</v>
      </c>
      <c r="J113" s="15" t="s">
        <v>319</v>
      </c>
      <c r="K113" s="15" t="s">
        <v>251</v>
      </c>
      <c r="L113" s="15" t="s">
        <v>252</v>
      </c>
      <c r="M113" s="15" t="s">
        <v>262</v>
      </c>
      <c r="N113" s="15" t="s">
        <v>254</v>
      </c>
      <c r="O113" s="15" t="s">
        <v>264</v>
      </c>
      <c r="P113" s="15" t="s">
        <v>256</v>
      </c>
    </row>
    <row r="114" spans="1:16" ht="89.25" hidden="1" x14ac:dyDescent="0.25">
      <c r="A114" s="15" t="s">
        <v>409</v>
      </c>
      <c r="B114" t="s">
        <v>28</v>
      </c>
      <c r="C114" s="15" t="s">
        <v>192</v>
      </c>
      <c r="D114" s="15" t="s">
        <v>55</v>
      </c>
      <c r="E114" s="27" t="s">
        <v>326</v>
      </c>
      <c r="F114" s="28" t="s">
        <v>274</v>
      </c>
      <c r="G114" s="29" t="s">
        <v>310</v>
      </c>
      <c r="H114" s="15" t="s">
        <v>178</v>
      </c>
      <c r="I114" s="15" t="s">
        <v>311</v>
      </c>
      <c r="J114" s="15" t="s">
        <v>250</v>
      </c>
      <c r="K114" s="15" t="s">
        <v>251</v>
      </c>
      <c r="L114" s="15" t="s">
        <v>289</v>
      </c>
      <c r="M114" s="15" t="s">
        <v>262</v>
      </c>
      <c r="N114" s="15" t="s">
        <v>263</v>
      </c>
      <c r="O114" s="15" t="s">
        <v>264</v>
      </c>
      <c r="P114" s="15" t="s">
        <v>290</v>
      </c>
    </row>
    <row r="115" spans="1:16" ht="105" hidden="1" x14ac:dyDescent="0.25">
      <c r="A115" s="15" t="s">
        <v>432</v>
      </c>
      <c r="B115" t="s">
        <v>28</v>
      </c>
      <c r="C115" s="15" t="s">
        <v>205</v>
      </c>
      <c r="D115" s="15" t="s">
        <v>55</v>
      </c>
      <c r="E115" s="27" t="s">
        <v>246</v>
      </c>
      <c r="F115" s="28" t="s">
        <v>247</v>
      </c>
      <c r="G115" s="29" t="s">
        <v>303</v>
      </c>
      <c r="H115" s="15" t="s">
        <v>178</v>
      </c>
      <c r="I115" s="15" t="s">
        <v>336</v>
      </c>
      <c r="J115" s="15" t="s">
        <v>319</v>
      </c>
      <c r="K115" s="15" t="s">
        <v>294</v>
      </c>
      <c r="L115" s="15" t="s">
        <v>252</v>
      </c>
      <c r="M115" s="15" t="s">
        <v>283</v>
      </c>
      <c r="N115" s="15" t="s">
        <v>254</v>
      </c>
      <c r="O115" s="15" t="s">
        <v>340</v>
      </c>
      <c r="P115" s="15" t="s">
        <v>256</v>
      </c>
    </row>
    <row r="116" spans="1:16" ht="105" hidden="1" x14ac:dyDescent="0.25">
      <c r="A116" s="15" t="s">
        <v>433</v>
      </c>
      <c r="B116" t="s">
        <v>28</v>
      </c>
      <c r="C116" s="15" t="s">
        <v>210</v>
      </c>
      <c r="D116" s="15" t="s">
        <v>175</v>
      </c>
      <c r="E116" s="27" t="s">
        <v>399</v>
      </c>
      <c r="F116" s="28" t="s">
        <v>247</v>
      </c>
      <c r="G116" s="29" t="s">
        <v>310</v>
      </c>
      <c r="H116" s="15" t="s">
        <v>178</v>
      </c>
      <c r="I116" s="15" t="s">
        <v>336</v>
      </c>
      <c r="J116" s="15" t="s">
        <v>359</v>
      </c>
      <c r="K116" s="15" t="s">
        <v>294</v>
      </c>
      <c r="L116" s="15" t="s">
        <v>372</v>
      </c>
      <c r="M116" s="15" t="s">
        <v>253</v>
      </c>
      <c r="N116" s="15" t="s">
        <v>271</v>
      </c>
      <c r="O116" s="15" t="s">
        <v>264</v>
      </c>
      <c r="P116" s="15" t="s">
        <v>256</v>
      </c>
    </row>
    <row r="117" spans="1:16" ht="76.5" hidden="1" x14ac:dyDescent="0.25">
      <c r="A117" s="15" t="s">
        <v>409</v>
      </c>
      <c r="B117" t="s">
        <v>28</v>
      </c>
      <c r="C117" s="15" t="s">
        <v>192</v>
      </c>
      <c r="D117" s="15" t="s">
        <v>55</v>
      </c>
      <c r="E117" s="27" t="s">
        <v>258</v>
      </c>
      <c r="F117" s="28" t="s">
        <v>268</v>
      </c>
      <c r="G117" s="29" t="s">
        <v>248</v>
      </c>
      <c r="H117" s="15" t="s">
        <v>178</v>
      </c>
      <c r="I117" s="15" t="s">
        <v>287</v>
      </c>
      <c r="J117" s="15" t="s">
        <v>359</v>
      </c>
      <c r="K117" s="15" t="s">
        <v>251</v>
      </c>
      <c r="L117" s="15" t="s">
        <v>261</v>
      </c>
      <c r="M117" s="15" t="s">
        <v>253</v>
      </c>
      <c r="N117" s="15" t="s">
        <v>263</v>
      </c>
      <c r="O117" s="15" t="s">
        <v>340</v>
      </c>
      <c r="P117" s="15" t="s">
        <v>256</v>
      </c>
    </row>
    <row r="118" spans="1:16" ht="89.25" hidden="1" x14ac:dyDescent="0.25">
      <c r="A118" s="15" t="s">
        <v>412</v>
      </c>
      <c r="B118" t="s">
        <v>28</v>
      </c>
      <c r="C118" s="15" t="s">
        <v>192</v>
      </c>
      <c r="D118" s="15" t="s">
        <v>55</v>
      </c>
      <c r="E118" s="27" t="s">
        <v>267</v>
      </c>
      <c r="F118" s="28" t="s">
        <v>274</v>
      </c>
      <c r="G118" s="29" t="s">
        <v>425</v>
      </c>
      <c r="H118" s="15" t="s">
        <v>281</v>
      </c>
      <c r="I118" s="15" t="s">
        <v>249</v>
      </c>
      <c r="J118" s="15" t="s">
        <v>250</v>
      </c>
      <c r="K118" s="15" t="s">
        <v>251</v>
      </c>
      <c r="L118" s="15" t="s">
        <v>261</v>
      </c>
      <c r="M118" s="15" t="s">
        <v>283</v>
      </c>
      <c r="N118" s="15" t="s">
        <v>254</v>
      </c>
      <c r="O118" s="15" t="s">
        <v>264</v>
      </c>
      <c r="P118" s="15" t="s">
        <v>290</v>
      </c>
    </row>
    <row r="119" spans="1:16" ht="75" hidden="1" x14ac:dyDescent="0.25">
      <c r="A119" s="15" t="s">
        <v>434</v>
      </c>
      <c r="B119" t="s">
        <v>28</v>
      </c>
      <c r="C119" s="15" t="s">
        <v>211</v>
      </c>
      <c r="D119" s="15" t="s">
        <v>177</v>
      </c>
      <c r="E119" s="27" t="s">
        <v>267</v>
      </c>
      <c r="F119" s="28" t="s">
        <v>274</v>
      </c>
      <c r="G119" s="29" t="s">
        <v>248</v>
      </c>
      <c r="H119" s="15" t="s">
        <v>178</v>
      </c>
      <c r="I119" s="15" t="s">
        <v>270</v>
      </c>
      <c r="J119" s="15" t="s">
        <v>178</v>
      </c>
      <c r="K119" s="15" t="s">
        <v>334</v>
      </c>
      <c r="L119" s="15" t="s">
        <v>261</v>
      </c>
      <c r="M119" s="15" t="s">
        <v>86</v>
      </c>
      <c r="N119" s="15" t="s">
        <v>298</v>
      </c>
      <c r="O119" s="15" t="s">
        <v>264</v>
      </c>
      <c r="P119" s="15" t="s">
        <v>256</v>
      </c>
    </row>
    <row r="120" spans="1:16" ht="89.25" hidden="1" x14ac:dyDescent="0.25">
      <c r="A120" s="15" t="s">
        <v>412</v>
      </c>
      <c r="B120" t="s">
        <v>28</v>
      </c>
      <c r="C120" s="15" t="s">
        <v>205</v>
      </c>
      <c r="D120" s="15" t="s">
        <v>55</v>
      </c>
      <c r="E120" s="27" t="s">
        <v>258</v>
      </c>
      <c r="F120" s="28" t="s">
        <v>268</v>
      </c>
      <c r="G120" s="29" t="s">
        <v>303</v>
      </c>
      <c r="H120" s="15" t="s">
        <v>178</v>
      </c>
      <c r="I120" s="15" t="s">
        <v>270</v>
      </c>
      <c r="J120" s="15" t="s">
        <v>312</v>
      </c>
      <c r="K120" s="15" t="s">
        <v>294</v>
      </c>
      <c r="L120" s="15" t="s">
        <v>252</v>
      </c>
      <c r="M120" s="15" t="s">
        <v>262</v>
      </c>
      <c r="N120" s="15" t="s">
        <v>271</v>
      </c>
      <c r="O120" s="15" t="s">
        <v>264</v>
      </c>
      <c r="P120" s="15" t="s">
        <v>290</v>
      </c>
    </row>
    <row r="121" spans="1:16" ht="105" hidden="1" x14ac:dyDescent="0.25">
      <c r="A121" s="15" t="s">
        <v>403</v>
      </c>
      <c r="B121" t="s">
        <v>28</v>
      </c>
      <c r="C121" s="15" t="s">
        <v>182</v>
      </c>
      <c r="D121" s="15" t="s">
        <v>245</v>
      </c>
      <c r="E121" s="27" t="s">
        <v>246</v>
      </c>
      <c r="F121" s="28" t="s">
        <v>343</v>
      </c>
      <c r="G121" s="29" t="s">
        <v>259</v>
      </c>
      <c r="H121" s="15" t="s">
        <v>178</v>
      </c>
      <c r="I121" s="15" t="s">
        <v>270</v>
      </c>
      <c r="J121" s="15" t="s">
        <v>413</v>
      </c>
      <c r="K121" s="15" t="s">
        <v>294</v>
      </c>
      <c r="L121" s="15" t="s">
        <v>261</v>
      </c>
      <c r="M121" s="15" t="s">
        <v>435</v>
      </c>
      <c r="N121" s="15" t="s">
        <v>329</v>
      </c>
      <c r="O121" s="15" t="s">
        <v>278</v>
      </c>
      <c r="P121" s="15" t="s">
        <v>290</v>
      </c>
    </row>
    <row r="122" spans="1:16" ht="76.5" hidden="1" x14ac:dyDescent="0.25">
      <c r="A122" s="15" t="s">
        <v>412</v>
      </c>
      <c r="B122" t="s">
        <v>28</v>
      </c>
      <c r="C122" s="15" t="s">
        <v>187</v>
      </c>
      <c r="D122" s="15" t="s">
        <v>55</v>
      </c>
      <c r="E122" s="27" t="s">
        <v>399</v>
      </c>
      <c r="F122" s="28" t="s">
        <v>274</v>
      </c>
      <c r="G122" s="29" t="s">
        <v>259</v>
      </c>
      <c r="H122" s="15" t="s">
        <v>178</v>
      </c>
      <c r="I122" s="15" t="s">
        <v>270</v>
      </c>
      <c r="J122" s="15" t="s">
        <v>312</v>
      </c>
      <c r="K122" s="15" t="s">
        <v>251</v>
      </c>
      <c r="L122" s="15" t="s">
        <v>252</v>
      </c>
      <c r="M122" s="15" t="s">
        <v>262</v>
      </c>
      <c r="N122" s="15" t="s">
        <v>263</v>
      </c>
      <c r="O122" s="15" t="s">
        <v>264</v>
      </c>
      <c r="P122" s="15" t="s">
        <v>256</v>
      </c>
    </row>
    <row r="123" spans="1:16" ht="75" hidden="1" x14ac:dyDescent="0.25">
      <c r="A123" s="15" t="s">
        <v>354</v>
      </c>
      <c r="B123" t="s">
        <v>42</v>
      </c>
      <c r="C123" s="15" t="s">
        <v>182</v>
      </c>
      <c r="D123" s="15" t="s">
        <v>245</v>
      </c>
      <c r="E123" s="27" t="s">
        <v>431</v>
      </c>
      <c r="F123" s="28" t="s">
        <v>274</v>
      </c>
      <c r="G123" s="29" t="s">
        <v>248</v>
      </c>
      <c r="H123" s="15" t="s">
        <v>178</v>
      </c>
      <c r="I123" s="15" t="s">
        <v>270</v>
      </c>
      <c r="J123" s="15" t="s">
        <v>250</v>
      </c>
      <c r="K123" s="15" t="s">
        <v>334</v>
      </c>
      <c r="L123" s="15" t="s">
        <v>252</v>
      </c>
      <c r="M123" s="15" t="s">
        <v>253</v>
      </c>
      <c r="N123" s="15" t="s">
        <v>271</v>
      </c>
      <c r="O123" s="15" t="s">
        <v>374</v>
      </c>
      <c r="P123" s="15" t="s">
        <v>256</v>
      </c>
    </row>
    <row r="124" spans="1:16" ht="75" hidden="1" x14ac:dyDescent="0.25">
      <c r="A124" s="15" t="s">
        <v>436</v>
      </c>
      <c r="B124" t="s">
        <v>42</v>
      </c>
      <c r="C124" s="15" t="s">
        <v>182</v>
      </c>
      <c r="D124" s="15" t="s">
        <v>245</v>
      </c>
      <c r="E124" s="27" t="s">
        <v>246</v>
      </c>
      <c r="F124" s="28" t="s">
        <v>274</v>
      </c>
      <c r="G124" s="29" t="s">
        <v>303</v>
      </c>
      <c r="H124" s="15" t="s">
        <v>178</v>
      </c>
      <c r="I124" s="15" t="s">
        <v>437</v>
      </c>
      <c r="J124" s="15" t="s">
        <v>250</v>
      </c>
      <c r="K124" s="15" t="s">
        <v>334</v>
      </c>
      <c r="L124" s="15" t="s">
        <v>372</v>
      </c>
      <c r="M124" s="15" t="s">
        <v>262</v>
      </c>
      <c r="N124" s="15" t="s">
        <v>263</v>
      </c>
      <c r="O124" s="15" t="s">
        <v>264</v>
      </c>
      <c r="P124" s="15" t="s">
        <v>256</v>
      </c>
    </row>
    <row r="125" spans="1:16" ht="75" hidden="1" x14ac:dyDescent="0.25">
      <c r="A125" s="15" t="s">
        <v>438</v>
      </c>
      <c r="B125" t="s">
        <v>28</v>
      </c>
      <c r="C125" s="15" t="s">
        <v>192</v>
      </c>
      <c r="D125" s="15" t="s">
        <v>55</v>
      </c>
      <c r="E125" s="27" t="s">
        <v>308</v>
      </c>
      <c r="F125" s="28" t="s">
        <v>268</v>
      </c>
      <c r="G125" s="29" t="s">
        <v>310</v>
      </c>
      <c r="H125" s="15" t="s">
        <v>178</v>
      </c>
      <c r="I125" s="15" t="s">
        <v>270</v>
      </c>
      <c r="J125" s="15" t="s">
        <v>282</v>
      </c>
      <c r="K125" s="15" t="s">
        <v>334</v>
      </c>
      <c r="L125" s="15" t="s">
        <v>261</v>
      </c>
      <c r="M125" s="15" t="s">
        <v>439</v>
      </c>
      <c r="N125" s="15" t="s">
        <v>254</v>
      </c>
      <c r="O125" s="15" t="s">
        <v>264</v>
      </c>
      <c r="P125" s="15" t="s">
        <v>256</v>
      </c>
    </row>
    <row r="126" spans="1:16" ht="75" hidden="1" x14ac:dyDescent="0.25">
      <c r="A126" s="15" t="s">
        <v>409</v>
      </c>
      <c r="B126" t="s">
        <v>28</v>
      </c>
      <c r="C126" s="15" t="s">
        <v>187</v>
      </c>
      <c r="D126" s="15" t="s">
        <v>55</v>
      </c>
      <c r="E126" s="27" t="s">
        <v>399</v>
      </c>
      <c r="F126" s="28" t="s">
        <v>274</v>
      </c>
      <c r="G126" s="29" t="s">
        <v>303</v>
      </c>
      <c r="H126" s="15" t="s">
        <v>178</v>
      </c>
      <c r="I126" s="15" t="s">
        <v>276</v>
      </c>
      <c r="J126" s="15" t="s">
        <v>250</v>
      </c>
      <c r="K126" s="15" t="s">
        <v>251</v>
      </c>
      <c r="L126" s="15" t="s">
        <v>261</v>
      </c>
      <c r="M126" s="15" t="s">
        <v>262</v>
      </c>
      <c r="N126" s="15" t="s">
        <v>254</v>
      </c>
      <c r="O126" s="15" t="s">
        <v>340</v>
      </c>
      <c r="P126" s="15" t="s">
        <v>256</v>
      </c>
    </row>
    <row r="127" spans="1:16" ht="76.5" hidden="1" x14ac:dyDescent="0.25">
      <c r="A127" s="15" t="s">
        <v>440</v>
      </c>
      <c r="B127" t="s">
        <v>54</v>
      </c>
      <c r="C127" s="15" t="s">
        <v>211</v>
      </c>
      <c r="D127" s="15" t="s">
        <v>177</v>
      </c>
      <c r="E127" s="27" t="s">
        <v>267</v>
      </c>
      <c r="F127" s="28" t="s">
        <v>268</v>
      </c>
      <c r="G127" s="29" t="s">
        <v>303</v>
      </c>
      <c r="H127" s="15" t="s">
        <v>178</v>
      </c>
      <c r="I127" s="15" t="s">
        <v>276</v>
      </c>
      <c r="J127" s="15" t="s">
        <v>250</v>
      </c>
      <c r="K127" s="15" t="s">
        <v>251</v>
      </c>
      <c r="L127" s="15" t="s">
        <v>252</v>
      </c>
      <c r="M127" s="15" t="s">
        <v>283</v>
      </c>
      <c r="N127" s="15" t="s">
        <v>271</v>
      </c>
      <c r="O127" s="15" t="s">
        <v>278</v>
      </c>
      <c r="P127" s="15" t="s">
        <v>256</v>
      </c>
    </row>
    <row r="128" spans="1:16" ht="76.5" hidden="1" x14ac:dyDescent="0.25">
      <c r="A128" s="15" t="s">
        <v>441</v>
      </c>
      <c r="B128" t="s">
        <v>54</v>
      </c>
      <c r="C128" s="15" t="s">
        <v>187</v>
      </c>
      <c r="D128" s="15" t="s">
        <v>55</v>
      </c>
      <c r="E128" s="27" t="s">
        <v>258</v>
      </c>
      <c r="F128" s="28" t="s">
        <v>268</v>
      </c>
      <c r="G128" s="29" t="s">
        <v>259</v>
      </c>
      <c r="H128" s="15" t="s">
        <v>178</v>
      </c>
      <c r="I128" s="15" t="s">
        <v>311</v>
      </c>
      <c r="J128" s="15" t="s">
        <v>250</v>
      </c>
      <c r="K128" s="15" t="s">
        <v>251</v>
      </c>
      <c r="L128" s="15" t="s">
        <v>252</v>
      </c>
      <c r="M128" s="15" t="s">
        <v>253</v>
      </c>
      <c r="N128" s="15" t="s">
        <v>263</v>
      </c>
      <c r="O128" s="15" t="s">
        <v>264</v>
      </c>
      <c r="P128" s="15" t="s">
        <v>256</v>
      </c>
    </row>
    <row r="129" spans="1:16" ht="76.5" hidden="1" x14ac:dyDescent="0.25">
      <c r="A129" s="15" t="s">
        <v>442</v>
      </c>
      <c r="B129" t="s">
        <v>28</v>
      </c>
      <c r="C129" s="15" t="s">
        <v>201</v>
      </c>
      <c r="D129" s="15" t="s">
        <v>376</v>
      </c>
      <c r="E129" s="27" t="s">
        <v>246</v>
      </c>
      <c r="F129" s="28" t="s">
        <v>274</v>
      </c>
      <c r="G129" s="29" t="s">
        <v>425</v>
      </c>
      <c r="H129" s="15" t="s">
        <v>281</v>
      </c>
      <c r="I129" s="15" t="s">
        <v>270</v>
      </c>
      <c r="J129" s="15" t="s">
        <v>406</v>
      </c>
      <c r="K129" s="15" t="s">
        <v>94</v>
      </c>
      <c r="L129" s="15" t="s">
        <v>267</v>
      </c>
      <c r="M129" s="15" t="s">
        <v>283</v>
      </c>
      <c r="N129" s="15" t="s">
        <v>263</v>
      </c>
      <c r="O129" s="15" t="s">
        <v>264</v>
      </c>
      <c r="P129" s="15" t="s">
        <v>256</v>
      </c>
    </row>
    <row r="130" spans="1:16" ht="89.25" hidden="1" x14ac:dyDescent="0.25">
      <c r="A130" s="15" t="s">
        <v>443</v>
      </c>
      <c r="B130" t="s">
        <v>28</v>
      </c>
      <c r="C130" s="15" t="s">
        <v>195</v>
      </c>
      <c r="D130" s="15" t="s">
        <v>325</v>
      </c>
      <c r="E130" s="27" t="s">
        <v>326</v>
      </c>
      <c r="F130" s="28" t="s">
        <v>268</v>
      </c>
      <c r="G130" s="29" t="s">
        <v>303</v>
      </c>
      <c r="H130" s="15" t="s">
        <v>178</v>
      </c>
      <c r="I130" s="15" t="s">
        <v>270</v>
      </c>
      <c r="J130" s="15" t="s">
        <v>250</v>
      </c>
      <c r="K130" s="15" t="s">
        <v>294</v>
      </c>
      <c r="L130" s="15" t="s">
        <v>351</v>
      </c>
      <c r="M130" s="15" t="s">
        <v>253</v>
      </c>
      <c r="N130" s="15" t="s">
        <v>263</v>
      </c>
      <c r="O130" s="15" t="s">
        <v>264</v>
      </c>
      <c r="P130" s="15" t="s">
        <v>256</v>
      </c>
    </row>
    <row r="131" spans="1:16" ht="76.5" hidden="1" x14ac:dyDescent="0.25">
      <c r="A131" s="15" t="s">
        <v>405</v>
      </c>
      <c r="B131" t="s">
        <v>28</v>
      </c>
      <c r="C131" s="15" t="s">
        <v>193</v>
      </c>
      <c r="D131" s="15" t="s">
        <v>55</v>
      </c>
      <c r="E131" s="27" t="s">
        <v>258</v>
      </c>
      <c r="F131" s="28" t="s">
        <v>397</v>
      </c>
      <c r="G131" s="29" t="s">
        <v>425</v>
      </c>
      <c r="H131" s="15" t="s">
        <v>178</v>
      </c>
      <c r="I131" s="15" t="s">
        <v>444</v>
      </c>
      <c r="J131" s="15" t="s">
        <v>250</v>
      </c>
      <c r="K131" s="15" t="s">
        <v>251</v>
      </c>
      <c r="L131" s="15" t="s">
        <v>267</v>
      </c>
      <c r="M131" s="15" t="s">
        <v>262</v>
      </c>
      <c r="N131" s="15" t="s">
        <v>254</v>
      </c>
      <c r="O131" s="15" t="s">
        <v>278</v>
      </c>
      <c r="P131" s="15" t="s">
        <v>256</v>
      </c>
    </row>
    <row r="132" spans="1:16" ht="105" hidden="1" x14ac:dyDescent="0.25">
      <c r="A132" s="15" t="s">
        <v>445</v>
      </c>
      <c r="B132" t="s">
        <v>54</v>
      </c>
      <c r="C132" s="15" t="s">
        <v>201</v>
      </c>
      <c r="D132" s="15" t="s">
        <v>376</v>
      </c>
      <c r="E132" s="27" t="s">
        <v>258</v>
      </c>
      <c r="F132" s="28" t="s">
        <v>247</v>
      </c>
      <c r="G132" s="29" t="s">
        <v>275</v>
      </c>
      <c r="H132" s="15" t="s">
        <v>178</v>
      </c>
      <c r="I132" s="15" t="s">
        <v>270</v>
      </c>
      <c r="J132" s="15" t="s">
        <v>250</v>
      </c>
      <c r="K132" s="15" t="s">
        <v>251</v>
      </c>
      <c r="L132" s="15" t="s">
        <v>321</v>
      </c>
      <c r="M132" s="15" t="s">
        <v>262</v>
      </c>
      <c r="N132" s="15" t="s">
        <v>263</v>
      </c>
      <c r="O132" s="15" t="s">
        <v>340</v>
      </c>
      <c r="P132" s="15" t="s">
        <v>290</v>
      </c>
    </row>
    <row r="133" spans="1:16" ht="63.75" hidden="1" x14ac:dyDescent="0.25">
      <c r="A133" s="15" t="s">
        <v>446</v>
      </c>
      <c r="B133" t="s">
        <v>28</v>
      </c>
      <c r="C133" s="15" t="s">
        <v>201</v>
      </c>
      <c r="D133" s="15" t="s">
        <v>376</v>
      </c>
      <c r="E133" s="27" t="s">
        <v>399</v>
      </c>
      <c r="F133" s="28" t="s">
        <v>286</v>
      </c>
      <c r="G133" s="29" t="s">
        <v>303</v>
      </c>
      <c r="H133" s="15" t="s">
        <v>174</v>
      </c>
      <c r="I133" s="15" t="s">
        <v>276</v>
      </c>
      <c r="J133" s="15" t="s">
        <v>282</v>
      </c>
      <c r="K133" s="15" t="s">
        <v>251</v>
      </c>
      <c r="L133" s="15" t="s">
        <v>252</v>
      </c>
      <c r="M133" s="15" t="s">
        <v>283</v>
      </c>
      <c r="N133" s="15" t="s">
        <v>254</v>
      </c>
      <c r="O133" s="15" t="s">
        <v>264</v>
      </c>
      <c r="P133" s="15" t="s">
        <v>256</v>
      </c>
    </row>
    <row r="134" spans="1:16" ht="63.75" hidden="1" x14ac:dyDescent="0.25">
      <c r="A134" s="15" t="s">
        <v>447</v>
      </c>
      <c r="B134" t="s">
        <v>42</v>
      </c>
      <c r="C134" s="15" t="s">
        <v>182</v>
      </c>
      <c r="D134" s="15" t="s">
        <v>245</v>
      </c>
      <c r="E134" s="27" t="s">
        <v>258</v>
      </c>
      <c r="F134" s="28" t="s">
        <v>286</v>
      </c>
      <c r="G134" s="29" t="s">
        <v>303</v>
      </c>
      <c r="H134" s="15" t="s">
        <v>178</v>
      </c>
      <c r="I134" s="15" t="s">
        <v>276</v>
      </c>
      <c r="J134" s="15" t="s">
        <v>312</v>
      </c>
      <c r="K134" s="15" t="s">
        <v>251</v>
      </c>
      <c r="L134" s="15" t="s">
        <v>252</v>
      </c>
      <c r="M134" s="15" t="s">
        <v>86</v>
      </c>
      <c r="N134" s="15" t="s">
        <v>263</v>
      </c>
      <c r="O134" s="15" t="s">
        <v>264</v>
      </c>
      <c r="P134" s="15" t="s">
        <v>256</v>
      </c>
    </row>
    <row r="135" spans="1:16" ht="89.25" hidden="1" x14ac:dyDescent="0.25">
      <c r="A135" s="15" t="s">
        <v>412</v>
      </c>
      <c r="B135" t="s">
        <v>28</v>
      </c>
      <c r="C135" s="15" t="s">
        <v>192</v>
      </c>
      <c r="D135" s="15" t="s">
        <v>55</v>
      </c>
      <c r="E135" s="27" t="s">
        <v>246</v>
      </c>
      <c r="F135" s="28" t="s">
        <v>274</v>
      </c>
      <c r="G135" s="29" t="s">
        <v>303</v>
      </c>
      <c r="H135" s="15" t="s">
        <v>269</v>
      </c>
      <c r="I135" s="15" t="s">
        <v>276</v>
      </c>
      <c r="J135" s="15" t="s">
        <v>260</v>
      </c>
      <c r="K135" s="15" t="s">
        <v>294</v>
      </c>
      <c r="L135" s="15" t="s">
        <v>321</v>
      </c>
      <c r="M135" s="15" t="s">
        <v>262</v>
      </c>
      <c r="N135" s="15" t="s">
        <v>254</v>
      </c>
      <c r="O135" s="15" t="s">
        <v>264</v>
      </c>
      <c r="P135" s="15" t="s">
        <v>256</v>
      </c>
    </row>
    <row r="136" spans="1:16" ht="60" hidden="1" x14ac:dyDescent="0.25">
      <c r="A136" s="15" t="s">
        <v>448</v>
      </c>
      <c r="B136" t="s">
        <v>28</v>
      </c>
      <c r="C136" s="15" t="s">
        <v>194</v>
      </c>
      <c r="D136" s="15" t="s">
        <v>325</v>
      </c>
      <c r="E136" s="27" t="s">
        <v>258</v>
      </c>
      <c r="F136" s="28" t="s">
        <v>268</v>
      </c>
      <c r="G136" s="29" t="s">
        <v>310</v>
      </c>
      <c r="H136" s="15" t="s">
        <v>178</v>
      </c>
      <c r="I136" s="15" t="s">
        <v>270</v>
      </c>
      <c r="J136" s="15" t="s">
        <v>250</v>
      </c>
      <c r="K136" s="15" t="s">
        <v>334</v>
      </c>
      <c r="L136" s="15" t="s">
        <v>261</v>
      </c>
      <c r="M136" s="15" t="s">
        <v>306</v>
      </c>
      <c r="N136" s="15" t="s">
        <v>271</v>
      </c>
      <c r="O136" s="15" t="s">
        <v>340</v>
      </c>
      <c r="P136" s="15" t="s">
        <v>256</v>
      </c>
    </row>
    <row r="137" spans="1:16" ht="89.25" hidden="1" x14ac:dyDescent="0.25">
      <c r="A137" s="15" t="s">
        <v>449</v>
      </c>
      <c r="B137" t="s">
        <v>244</v>
      </c>
      <c r="C137" s="15" t="s">
        <v>182</v>
      </c>
      <c r="D137" s="15" t="s">
        <v>245</v>
      </c>
      <c r="E137" s="27" t="s">
        <v>246</v>
      </c>
      <c r="F137" s="28" t="s">
        <v>274</v>
      </c>
      <c r="G137" s="29" t="s">
        <v>303</v>
      </c>
      <c r="H137" s="15" t="s">
        <v>178</v>
      </c>
      <c r="I137" s="15" t="s">
        <v>287</v>
      </c>
      <c r="J137" s="15" t="s">
        <v>250</v>
      </c>
      <c r="K137" s="15" t="s">
        <v>251</v>
      </c>
      <c r="L137" s="15" t="s">
        <v>321</v>
      </c>
      <c r="M137" s="15" t="s">
        <v>306</v>
      </c>
      <c r="N137" s="15" t="s">
        <v>271</v>
      </c>
      <c r="O137" s="15" t="s">
        <v>278</v>
      </c>
      <c r="P137" s="15" t="s">
        <v>290</v>
      </c>
    </row>
    <row r="138" spans="1:16" ht="89.25" hidden="1" x14ac:dyDescent="0.25">
      <c r="A138" s="15" t="s">
        <v>412</v>
      </c>
      <c r="B138" t="s">
        <v>28</v>
      </c>
      <c r="C138" s="15" t="s">
        <v>205</v>
      </c>
      <c r="D138" s="15" t="s">
        <v>55</v>
      </c>
      <c r="E138" s="27" t="s">
        <v>399</v>
      </c>
      <c r="F138" s="28" t="s">
        <v>268</v>
      </c>
      <c r="G138" s="29" t="s">
        <v>303</v>
      </c>
      <c r="H138" s="15" t="s">
        <v>178</v>
      </c>
      <c r="I138" s="15" t="s">
        <v>270</v>
      </c>
      <c r="J138" s="15" t="s">
        <v>250</v>
      </c>
      <c r="K138" s="15" t="s">
        <v>294</v>
      </c>
      <c r="L138" s="15" t="s">
        <v>252</v>
      </c>
      <c r="M138" s="15" t="s">
        <v>262</v>
      </c>
      <c r="N138" s="15" t="s">
        <v>271</v>
      </c>
      <c r="O138" s="15" t="s">
        <v>264</v>
      </c>
      <c r="P138" s="15" t="s">
        <v>256</v>
      </c>
    </row>
    <row r="139" spans="1:16" ht="75" hidden="1" x14ac:dyDescent="0.25">
      <c r="A139" s="15" t="s">
        <v>375</v>
      </c>
      <c r="B139" t="s">
        <v>28</v>
      </c>
      <c r="C139" s="15" t="s">
        <v>201</v>
      </c>
      <c r="D139" s="15" t="s">
        <v>376</v>
      </c>
      <c r="E139" s="27" t="s">
        <v>267</v>
      </c>
      <c r="F139" s="28" t="s">
        <v>274</v>
      </c>
      <c r="G139" s="29" t="s">
        <v>275</v>
      </c>
      <c r="H139" s="15" t="s">
        <v>178</v>
      </c>
      <c r="I139" s="15" t="s">
        <v>311</v>
      </c>
      <c r="J139" s="15" t="s">
        <v>312</v>
      </c>
      <c r="K139" s="15" t="s">
        <v>251</v>
      </c>
      <c r="L139" s="15" t="s">
        <v>252</v>
      </c>
      <c r="M139" s="15" t="s">
        <v>283</v>
      </c>
      <c r="N139" s="15" t="s">
        <v>263</v>
      </c>
      <c r="O139" s="15" t="s">
        <v>264</v>
      </c>
      <c r="P139" s="15" t="s">
        <v>256</v>
      </c>
    </row>
    <row r="140" spans="1:16" ht="75" hidden="1" x14ac:dyDescent="0.25">
      <c r="A140" s="15" t="s">
        <v>405</v>
      </c>
      <c r="B140" t="s">
        <v>28</v>
      </c>
      <c r="C140" s="15" t="s">
        <v>192</v>
      </c>
      <c r="D140" s="15" t="s">
        <v>55</v>
      </c>
      <c r="E140" s="27" t="s">
        <v>267</v>
      </c>
      <c r="F140" s="28" t="s">
        <v>274</v>
      </c>
      <c r="G140" s="29" t="s">
        <v>310</v>
      </c>
      <c r="H140" s="15" t="s">
        <v>178</v>
      </c>
      <c r="I140" s="15" t="s">
        <v>336</v>
      </c>
      <c r="J140" s="15" t="s">
        <v>250</v>
      </c>
      <c r="K140" s="15" t="s">
        <v>251</v>
      </c>
      <c r="L140" s="15" t="s">
        <v>252</v>
      </c>
      <c r="M140" s="15" t="s">
        <v>283</v>
      </c>
      <c r="N140" s="15" t="s">
        <v>263</v>
      </c>
      <c r="O140" s="15" t="s">
        <v>264</v>
      </c>
      <c r="P140" s="15" t="s">
        <v>256</v>
      </c>
    </row>
    <row r="141" spans="1:16" ht="76.5" hidden="1" x14ac:dyDescent="0.25">
      <c r="A141" s="15" t="s">
        <v>450</v>
      </c>
      <c r="B141" t="s">
        <v>28</v>
      </c>
      <c r="C141" s="15" t="s">
        <v>194</v>
      </c>
      <c r="D141" s="15" t="s">
        <v>325</v>
      </c>
      <c r="E141" s="27" t="s">
        <v>246</v>
      </c>
      <c r="F141" s="28" t="s">
        <v>274</v>
      </c>
      <c r="G141" s="29" t="s">
        <v>310</v>
      </c>
      <c r="H141" s="15" t="s">
        <v>281</v>
      </c>
      <c r="I141" s="15" t="s">
        <v>287</v>
      </c>
      <c r="J141" s="15" t="s">
        <v>250</v>
      </c>
      <c r="K141" s="15" t="s">
        <v>251</v>
      </c>
      <c r="L141" s="15" t="s">
        <v>261</v>
      </c>
      <c r="M141" s="15" t="s">
        <v>306</v>
      </c>
      <c r="N141" s="15" t="s">
        <v>254</v>
      </c>
      <c r="O141" s="15" t="s">
        <v>264</v>
      </c>
      <c r="P141" s="15" t="s">
        <v>256</v>
      </c>
    </row>
    <row r="142" spans="1:16" ht="63.75" hidden="1" x14ac:dyDescent="0.25">
      <c r="A142" s="15" t="s">
        <v>451</v>
      </c>
      <c r="B142" t="s">
        <v>28</v>
      </c>
      <c r="C142" s="15" t="s">
        <v>210</v>
      </c>
      <c r="D142" s="15" t="s">
        <v>175</v>
      </c>
      <c r="E142" s="27" t="s">
        <v>267</v>
      </c>
      <c r="F142" s="28" t="s">
        <v>268</v>
      </c>
      <c r="G142" s="29" t="s">
        <v>303</v>
      </c>
      <c r="H142" s="15" t="s">
        <v>269</v>
      </c>
      <c r="I142" s="15" t="s">
        <v>276</v>
      </c>
      <c r="J142" s="15" t="s">
        <v>452</v>
      </c>
      <c r="K142" s="15" t="s">
        <v>251</v>
      </c>
      <c r="L142" s="15" t="s">
        <v>321</v>
      </c>
      <c r="M142" s="15" t="s">
        <v>283</v>
      </c>
      <c r="N142" s="15" t="s">
        <v>263</v>
      </c>
      <c r="O142" s="15" t="s">
        <v>264</v>
      </c>
      <c r="P142" s="15" t="s">
        <v>408</v>
      </c>
    </row>
    <row r="143" spans="1:16" ht="76.5" hidden="1" x14ac:dyDescent="0.25">
      <c r="A143" s="15" t="s">
        <v>453</v>
      </c>
      <c r="B143" t="s">
        <v>28</v>
      </c>
      <c r="C143" s="15" t="s">
        <v>192</v>
      </c>
      <c r="D143" s="15" t="s">
        <v>55</v>
      </c>
      <c r="E143" s="27" t="s">
        <v>326</v>
      </c>
      <c r="F143" s="28" t="s">
        <v>268</v>
      </c>
      <c r="G143" s="29" t="s">
        <v>303</v>
      </c>
      <c r="H143" s="15" t="s">
        <v>178</v>
      </c>
      <c r="I143" s="15" t="s">
        <v>386</v>
      </c>
      <c r="J143" s="15" t="s">
        <v>250</v>
      </c>
      <c r="K143" s="15" t="s">
        <v>251</v>
      </c>
      <c r="L143" s="15" t="s">
        <v>261</v>
      </c>
      <c r="M143" s="15" t="s">
        <v>283</v>
      </c>
      <c r="N143" s="15" t="s">
        <v>298</v>
      </c>
      <c r="O143" s="15" t="s">
        <v>278</v>
      </c>
      <c r="P143" s="15" t="s">
        <v>256</v>
      </c>
    </row>
    <row r="144" spans="1:16" ht="89.25" hidden="1" x14ac:dyDescent="0.25">
      <c r="A144" s="15" t="s">
        <v>409</v>
      </c>
      <c r="B144" t="s">
        <v>28</v>
      </c>
      <c r="C144" s="15" t="s">
        <v>205</v>
      </c>
      <c r="D144" s="15" t="s">
        <v>55</v>
      </c>
      <c r="E144" s="27" t="s">
        <v>454</v>
      </c>
      <c r="F144" s="28" t="s">
        <v>397</v>
      </c>
      <c r="G144" s="29" t="s">
        <v>259</v>
      </c>
      <c r="H144" s="15" t="s">
        <v>178</v>
      </c>
      <c r="I144" s="15" t="s">
        <v>287</v>
      </c>
      <c r="J144" s="15" t="s">
        <v>250</v>
      </c>
      <c r="K144" s="15" t="s">
        <v>288</v>
      </c>
      <c r="L144" s="15" t="s">
        <v>267</v>
      </c>
      <c r="M144" s="15" t="s">
        <v>283</v>
      </c>
      <c r="N144" s="15" t="s">
        <v>254</v>
      </c>
      <c r="O144" s="15" t="s">
        <v>264</v>
      </c>
      <c r="P144" s="15" t="s">
        <v>256</v>
      </c>
    </row>
    <row r="145" spans="1:16" ht="89.25" hidden="1" x14ac:dyDescent="0.25">
      <c r="A145" s="15" t="s">
        <v>455</v>
      </c>
      <c r="B145" t="s">
        <v>28</v>
      </c>
      <c r="C145" s="15" t="s">
        <v>194</v>
      </c>
      <c r="D145" s="15" t="s">
        <v>325</v>
      </c>
      <c r="E145" s="27" t="s">
        <v>246</v>
      </c>
      <c r="F145" s="28" t="s">
        <v>456</v>
      </c>
      <c r="G145" s="29" t="s">
        <v>259</v>
      </c>
      <c r="H145" s="15" t="s">
        <v>178</v>
      </c>
      <c r="I145" s="15" t="s">
        <v>270</v>
      </c>
      <c r="J145" s="15" t="s">
        <v>319</v>
      </c>
      <c r="K145" s="15" t="s">
        <v>294</v>
      </c>
      <c r="L145" s="15" t="s">
        <v>267</v>
      </c>
      <c r="M145" s="15" t="s">
        <v>262</v>
      </c>
      <c r="N145" s="15" t="s">
        <v>254</v>
      </c>
      <c r="O145" s="15" t="s">
        <v>264</v>
      </c>
      <c r="P145" s="15" t="s">
        <v>256</v>
      </c>
    </row>
    <row r="146" spans="1:16" ht="105" hidden="1" x14ac:dyDescent="0.25">
      <c r="A146" s="15" t="s">
        <v>457</v>
      </c>
      <c r="B146" t="s">
        <v>28</v>
      </c>
      <c r="C146" s="15" t="s">
        <v>193</v>
      </c>
      <c r="D146" s="30" t="s">
        <v>55</v>
      </c>
      <c r="E146" s="27" t="s">
        <v>267</v>
      </c>
      <c r="F146" s="28" t="s">
        <v>247</v>
      </c>
      <c r="G146" s="29" t="s">
        <v>248</v>
      </c>
      <c r="H146" s="15" t="s">
        <v>178</v>
      </c>
      <c r="I146" s="15" t="s">
        <v>318</v>
      </c>
      <c r="J146" s="15" t="s">
        <v>250</v>
      </c>
      <c r="K146" s="15" t="s">
        <v>458</v>
      </c>
      <c r="L146" s="15" t="s">
        <v>372</v>
      </c>
      <c r="M146" s="15" t="s">
        <v>262</v>
      </c>
      <c r="N146" s="15" t="s">
        <v>254</v>
      </c>
      <c r="O146" s="15" t="s">
        <v>264</v>
      </c>
      <c r="P146" s="15" t="s">
        <v>256</v>
      </c>
    </row>
    <row r="147" spans="1:16" ht="76.5" hidden="1" x14ac:dyDescent="0.25">
      <c r="A147" s="15" t="s">
        <v>418</v>
      </c>
      <c r="B147" t="s">
        <v>28</v>
      </c>
      <c r="C147" s="15" t="s">
        <v>182</v>
      </c>
      <c r="D147" s="15" t="s">
        <v>245</v>
      </c>
      <c r="E147" s="27" t="s">
        <v>267</v>
      </c>
      <c r="F147" s="28" t="s">
        <v>268</v>
      </c>
      <c r="G147" s="29" t="s">
        <v>259</v>
      </c>
      <c r="H147" s="15" t="s">
        <v>178</v>
      </c>
      <c r="I147" s="15" t="s">
        <v>270</v>
      </c>
      <c r="J147" s="15" t="s">
        <v>260</v>
      </c>
      <c r="K147" s="15" t="s">
        <v>251</v>
      </c>
      <c r="L147" s="15" t="s">
        <v>252</v>
      </c>
      <c r="M147" s="15" t="s">
        <v>262</v>
      </c>
      <c r="N147" s="15" t="s">
        <v>298</v>
      </c>
      <c r="O147" s="15" t="s">
        <v>264</v>
      </c>
      <c r="P147" s="15" t="s">
        <v>256</v>
      </c>
    </row>
    <row r="148" spans="1:16" ht="89.25" hidden="1" x14ac:dyDescent="0.25">
      <c r="A148" s="15" t="s">
        <v>324</v>
      </c>
      <c r="B148" t="s">
        <v>28</v>
      </c>
      <c r="C148" s="15" t="s">
        <v>194</v>
      </c>
      <c r="D148" s="15" t="s">
        <v>325</v>
      </c>
      <c r="E148" s="27" t="s">
        <v>308</v>
      </c>
      <c r="F148" s="28" t="s">
        <v>274</v>
      </c>
      <c r="G148" s="29" t="s">
        <v>303</v>
      </c>
      <c r="H148" s="15" t="s">
        <v>178</v>
      </c>
      <c r="I148" s="15" t="s">
        <v>270</v>
      </c>
      <c r="J148" s="15" t="s">
        <v>319</v>
      </c>
      <c r="K148" s="15" t="s">
        <v>251</v>
      </c>
      <c r="L148" s="15" t="s">
        <v>252</v>
      </c>
      <c r="M148" s="15" t="s">
        <v>253</v>
      </c>
      <c r="N148" s="15" t="s">
        <v>263</v>
      </c>
      <c r="O148" s="15" t="s">
        <v>278</v>
      </c>
      <c r="P148" s="15" t="s">
        <v>256</v>
      </c>
    </row>
    <row r="149" spans="1:16" ht="105" hidden="1" x14ac:dyDescent="0.25">
      <c r="A149" s="15" t="s">
        <v>418</v>
      </c>
      <c r="B149" t="s">
        <v>28</v>
      </c>
      <c r="C149" s="15" t="s">
        <v>182</v>
      </c>
      <c r="D149" s="15" t="s">
        <v>245</v>
      </c>
      <c r="E149" s="27" t="s">
        <v>258</v>
      </c>
      <c r="F149" s="28" t="s">
        <v>247</v>
      </c>
      <c r="G149" s="29" t="s">
        <v>425</v>
      </c>
      <c r="H149" s="15" t="s">
        <v>178</v>
      </c>
      <c r="I149" s="15" t="s">
        <v>276</v>
      </c>
      <c r="J149" s="15" t="s">
        <v>250</v>
      </c>
      <c r="K149" s="15" t="s">
        <v>315</v>
      </c>
      <c r="L149" s="15" t="s">
        <v>252</v>
      </c>
      <c r="M149" s="15" t="s">
        <v>262</v>
      </c>
      <c r="N149" s="15" t="s">
        <v>254</v>
      </c>
      <c r="O149" s="15" t="s">
        <v>278</v>
      </c>
      <c r="P149" s="15" t="s">
        <v>256</v>
      </c>
    </row>
    <row r="150" spans="1:16" ht="90" hidden="1" x14ac:dyDescent="0.25">
      <c r="A150" s="15" t="s">
        <v>324</v>
      </c>
      <c r="B150" t="s">
        <v>28</v>
      </c>
      <c r="C150" s="15" t="s">
        <v>194</v>
      </c>
      <c r="D150" s="15" t="s">
        <v>325</v>
      </c>
      <c r="E150" s="27" t="s">
        <v>361</v>
      </c>
      <c r="F150" s="28" t="s">
        <v>268</v>
      </c>
      <c r="G150" s="29" t="s">
        <v>425</v>
      </c>
      <c r="H150" s="15" t="s">
        <v>281</v>
      </c>
      <c r="I150" s="15" t="s">
        <v>287</v>
      </c>
      <c r="J150" s="15" t="s">
        <v>388</v>
      </c>
      <c r="K150" s="15" t="s">
        <v>334</v>
      </c>
      <c r="L150" s="15" t="s">
        <v>267</v>
      </c>
      <c r="M150" s="15" t="s">
        <v>283</v>
      </c>
      <c r="N150" s="15" t="s">
        <v>263</v>
      </c>
      <c r="O150" s="15" t="s">
        <v>264</v>
      </c>
      <c r="P150" s="15" t="s">
        <v>290</v>
      </c>
    </row>
    <row r="151" spans="1:16" ht="76.5" hidden="1" x14ac:dyDescent="0.25">
      <c r="A151" s="15" t="s">
        <v>403</v>
      </c>
      <c r="B151" t="s">
        <v>28</v>
      </c>
      <c r="C151" s="15" t="s">
        <v>182</v>
      </c>
      <c r="D151" s="15" t="s">
        <v>245</v>
      </c>
      <c r="E151" s="27" t="s">
        <v>258</v>
      </c>
      <c r="F151" s="28" t="s">
        <v>274</v>
      </c>
      <c r="G151" s="29" t="s">
        <v>248</v>
      </c>
      <c r="H151" s="15" t="s">
        <v>178</v>
      </c>
      <c r="I151" s="15" t="s">
        <v>311</v>
      </c>
      <c r="J151" s="15" t="s">
        <v>250</v>
      </c>
      <c r="K151" s="15" t="s">
        <v>458</v>
      </c>
      <c r="L151" s="15" t="s">
        <v>414</v>
      </c>
      <c r="M151" s="15" t="s">
        <v>253</v>
      </c>
      <c r="N151" s="15" t="s">
        <v>263</v>
      </c>
      <c r="O151" s="15" t="s">
        <v>278</v>
      </c>
      <c r="P151" s="15" t="s">
        <v>256</v>
      </c>
    </row>
    <row r="152" spans="1:16" ht="89.25" hidden="1" x14ac:dyDescent="0.25">
      <c r="A152" s="15" t="s">
        <v>459</v>
      </c>
      <c r="B152" t="s">
        <v>244</v>
      </c>
      <c r="C152" s="15" t="s">
        <v>212</v>
      </c>
      <c r="D152" s="15" t="s">
        <v>177</v>
      </c>
      <c r="E152" s="27" t="s">
        <v>258</v>
      </c>
      <c r="F152" s="28" t="s">
        <v>248</v>
      </c>
      <c r="G152" s="29" t="s">
        <v>303</v>
      </c>
      <c r="H152" s="15" t="s">
        <v>178</v>
      </c>
      <c r="I152" s="15" t="s">
        <v>249</v>
      </c>
      <c r="J152" s="15" t="s">
        <v>319</v>
      </c>
      <c r="K152" s="15" t="s">
        <v>251</v>
      </c>
      <c r="L152" s="15" t="s">
        <v>261</v>
      </c>
      <c r="M152" s="15" t="s">
        <v>283</v>
      </c>
      <c r="N152" s="15" t="s">
        <v>460</v>
      </c>
      <c r="O152" s="15" t="s">
        <v>264</v>
      </c>
      <c r="P152" s="15" t="s">
        <v>256</v>
      </c>
    </row>
    <row r="153" spans="1:16" ht="76.5" hidden="1" x14ac:dyDescent="0.25">
      <c r="A153" s="15" t="s">
        <v>405</v>
      </c>
      <c r="B153" t="s">
        <v>28</v>
      </c>
      <c r="C153" s="15" t="s">
        <v>211</v>
      </c>
      <c r="D153" s="15" t="s">
        <v>177</v>
      </c>
      <c r="E153" s="27" t="s">
        <v>258</v>
      </c>
      <c r="F153" s="28" t="s">
        <v>274</v>
      </c>
      <c r="G153" s="29" t="s">
        <v>310</v>
      </c>
      <c r="H153" s="15" t="s">
        <v>178</v>
      </c>
      <c r="I153" s="15" t="s">
        <v>287</v>
      </c>
      <c r="J153" s="15" t="s">
        <v>250</v>
      </c>
      <c r="K153" s="15" t="s">
        <v>251</v>
      </c>
      <c r="L153" s="15" t="s">
        <v>261</v>
      </c>
      <c r="M153" s="15" t="s">
        <v>283</v>
      </c>
      <c r="N153" s="15" t="s">
        <v>263</v>
      </c>
      <c r="O153" s="15" t="s">
        <v>264</v>
      </c>
      <c r="P153" s="15" t="s">
        <v>256</v>
      </c>
    </row>
    <row r="154" spans="1:16" ht="75" hidden="1" x14ac:dyDescent="0.25">
      <c r="A154" s="15" t="s">
        <v>409</v>
      </c>
      <c r="B154" t="s">
        <v>28</v>
      </c>
      <c r="C154" s="15" t="s">
        <v>187</v>
      </c>
      <c r="D154" s="15" t="s">
        <v>55</v>
      </c>
      <c r="E154" s="27" t="s">
        <v>258</v>
      </c>
      <c r="F154" s="28" t="s">
        <v>274</v>
      </c>
      <c r="G154" s="29" t="s">
        <v>303</v>
      </c>
      <c r="H154" s="15" t="s">
        <v>178</v>
      </c>
      <c r="I154" s="15" t="s">
        <v>276</v>
      </c>
      <c r="J154" s="15" t="s">
        <v>359</v>
      </c>
      <c r="K154" s="15" t="s">
        <v>251</v>
      </c>
      <c r="L154" s="15" t="s">
        <v>252</v>
      </c>
      <c r="M154" s="15" t="s">
        <v>262</v>
      </c>
      <c r="N154" s="15" t="s">
        <v>254</v>
      </c>
      <c r="O154" s="15" t="s">
        <v>264</v>
      </c>
      <c r="P154" s="15" t="s">
        <v>256</v>
      </c>
    </row>
    <row r="155" spans="1:16" ht="63.75" hidden="1" x14ac:dyDescent="0.25">
      <c r="A155" s="15" t="s">
        <v>461</v>
      </c>
      <c r="B155" t="s">
        <v>28</v>
      </c>
      <c r="C155" s="15" t="s">
        <v>192</v>
      </c>
      <c r="D155" s="15" t="s">
        <v>55</v>
      </c>
      <c r="E155" s="27" t="s">
        <v>258</v>
      </c>
      <c r="F155" s="28" t="s">
        <v>370</v>
      </c>
      <c r="G155" s="29" t="s">
        <v>356</v>
      </c>
      <c r="H155" s="15" t="s">
        <v>178</v>
      </c>
      <c r="I155" s="15" t="s">
        <v>276</v>
      </c>
      <c r="J155" s="15" t="s">
        <v>312</v>
      </c>
      <c r="K155" s="15" t="s">
        <v>334</v>
      </c>
      <c r="L155" s="15" t="s">
        <v>252</v>
      </c>
      <c r="M155" s="15" t="s">
        <v>262</v>
      </c>
      <c r="N155" s="15" t="s">
        <v>263</v>
      </c>
      <c r="O155" s="15" t="s">
        <v>340</v>
      </c>
      <c r="P155" s="15" t="s">
        <v>408</v>
      </c>
    </row>
    <row r="156" spans="1:16" ht="75" hidden="1" x14ac:dyDescent="0.25">
      <c r="A156" s="15" t="s">
        <v>412</v>
      </c>
      <c r="B156" t="s">
        <v>28</v>
      </c>
      <c r="C156" s="15" t="s">
        <v>187</v>
      </c>
      <c r="D156" s="15" t="s">
        <v>55</v>
      </c>
      <c r="E156" s="27" t="s">
        <v>462</v>
      </c>
      <c r="F156" s="28" t="s">
        <v>302</v>
      </c>
      <c r="G156" s="29" t="s">
        <v>310</v>
      </c>
      <c r="H156" s="15" t="s">
        <v>281</v>
      </c>
      <c r="I156" s="15" t="s">
        <v>463</v>
      </c>
      <c r="J156" s="15" t="s">
        <v>250</v>
      </c>
      <c r="K156" s="15" t="s">
        <v>464</v>
      </c>
      <c r="L156" s="15" t="s">
        <v>252</v>
      </c>
      <c r="M156" s="15" t="s">
        <v>283</v>
      </c>
      <c r="N156" s="15" t="s">
        <v>271</v>
      </c>
      <c r="O156" s="15" t="s">
        <v>264</v>
      </c>
      <c r="P156" s="15" t="s">
        <v>256</v>
      </c>
    </row>
    <row r="157" spans="1:16" ht="105" hidden="1" x14ac:dyDescent="0.25">
      <c r="A157" s="15" t="s">
        <v>405</v>
      </c>
      <c r="B157" t="s">
        <v>28</v>
      </c>
      <c r="C157" s="15" t="s">
        <v>205</v>
      </c>
      <c r="D157" s="15" t="s">
        <v>55</v>
      </c>
      <c r="E157" s="27" t="s">
        <v>258</v>
      </c>
      <c r="F157" s="28" t="s">
        <v>247</v>
      </c>
      <c r="G157" s="29" t="s">
        <v>259</v>
      </c>
      <c r="H157" s="15" t="s">
        <v>178</v>
      </c>
      <c r="I157" s="15" t="s">
        <v>270</v>
      </c>
      <c r="J157" s="15" t="s">
        <v>250</v>
      </c>
      <c r="K157" s="15" t="s">
        <v>294</v>
      </c>
      <c r="L157" s="15" t="s">
        <v>261</v>
      </c>
      <c r="M157" s="15" t="s">
        <v>253</v>
      </c>
      <c r="N157" s="15" t="s">
        <v>263</v>
      </c>
      <c r="O157" s="15" t="s">
        <v>272</v>
      </c>
      <c r="P157" s="15" t="s">
        <v>256</v>
      </c>
    </row>
    <row r="158" spans="1:16" ht="63.75" hidden="1" x14ac:dyDescent="0.25">
      <c r="A158" s="15" t="s">
        <v>324</v>
      </c>
      <c r="B158" t="s">
        <v>28</v>
      </c>
      <c r="C158" s="15" t="s">
        <v>194</v>
      </c>
      <c r="D158" s="15" t="s">
        <v>325</v>
      </c>
      <c r="E158" s="27" t="s">
        <v>246</v>
      </c>
      <c r="F158" s="28" t="s">
        <v>268</v>
      </c>
      <c r="G158" s="29" t="s">
        <v>303</v>
      </c>
      <c r="H158" s="15" t="s">
        <v>178</v>
      </c>
      <c r="I158" s="15" t="s">
        <v>465</v>
      </c>
      <c r="J158" s="15" t="s">
        <v>250</v>
      </c>
      <c r="K158" s="15" t="s">
        <v>251</v>
      </c>
      <c r="L158" s="15" t="s">
        <v>252</v>
      </c>
      <c r="M158" s="15" t="s">
        <v>253</v>
      </c>
      <c r="N158" s="15" t="s">
        <v>263</v>
      </c>
      <c r="O158" s="15" t="s">
        <v>264</v>
      </c>
      <c r="P158" s="15" t="s">
        <v>256</v>
      </c>
    </row>
    <row r="159" spans="1:16" ht="76.5" hidden="1" x14ac:dyDescent="0.25">
      <c r="A159" s="15" t="s">
        <v>466</v>
      </c>
      <c r="B159" t="s">
        <v>54</v>
      </c>
      <c r="C159" s="15" t="s">
        <v>192</v>
      </c>
      <c r="D159" s="15" t="s">
        <v>55</v>
      </c>
      <c r="E159" s="27" t="s">
        <v>246</v>
      </c>
      <c r="F159" s="28" t="s">
        <v>268</v>
      </c>
      <c r="G159" s="29" t="s">
        <v>303</v>
      </c>
      <c r="H159" s="15" t="s">
        <v>178</v>
      </c>
      <c r="I159" s="15" t="s">
        <v>270</v>
      </c>
      <c r="J159" s="15" t="s">
        <v>250</v>
      </c>
      <c r="K159" s="15" t="s">
        <v>251</v>
      </c>
      <c r="L159" s="15" t="s">
        <v>252</v>
      </c>
      <c r="M159" s="15" t="s">
        <v>253</v>
      </c>
      <c r="N159" s="15" t="s">
        <v>254</v>
      </c>
      <c r="O159" s="15" t="s">
        <v>278</v>
      </c>
      <c r="P159" s="15" t="s">
        <v>256</v>
      </c>
    </row>
    <row r="160" spans="1:16" ht="89.25" hidden="1" x14ac:dyDescent="0.25">
      <c r="A160" s="15" t="s">
        <v>418</v>
      </c>
      <c r="B160" t="s">
        <v>28</v>
      </c>
      <c r="C160" s="15" t="s">
        <v>199</v>
      </c>
      <c r="D160" s="15" t="s">
        <v>175</v>
      </c>
      <c r="E160" s="27" t="s">
        <v>399</v>
      </c>
      <c r="F160" s="28" t="s">
        <v>268</v>
      </c>
      <c r="G160" s="29" t="s">
        <v>317</v>
      </c>
      <c r="H160" s="15" t="s">
        <v>281</v>
      </c>
      <c r="I160" s="15" t="s">
        <v>318</v>
      </c>
      <c r="J160" s="15" t="s">
        <v>250</v>
      </c>
      <c r="K160" s="15" t="s">
        <v>294</v>
      </c>
      <c r="L160" s="15" t="s">
        <v>261</v>
      </c>
      <c r="M160" s="15" t="s">
        <v>283</v>
      </c>
      <c r="N160" s="15" t="s">
        <v>263</v>
      </c>
      <c r="O160" s="15" t="s">
        <v>272</v>
      </c>
      <c r="P160" s="15" t="s">
        <v>290</v>
      </c>
    </row>
    <row r="161" spans="1:16" ht="75" hidden="1" x14ac:dyDescent="0.25">
      <c r="A161" s="15" t="s">
        <v>467</v>
      </c>
      <c r="B161" t="s">
        <v>244</v>
      </c>
      <c r="C161" s="15" t="s">
        <v>192</v>
      </c>
      <c r="D161" s="15" t="s">
        <v>55</v>
      </c>
      <c r="E161" s="27" t="s">
        <v>267</v>
      </c>
      <c r="F161" s="28" t="s">
        <v>274</v>
      </c>
      <c r="G161" s="29" t="s">
        <v>248</v>
      </c>
      <c r="H161" s="15" t="s">
        <v>178</v>
      </c>
      <c r="I161" s="15" t="s">
        <v>276</v>
      </c>
      <c r="J161" s="15" t="s">
        <v>260</v>
      </c>
      <c r="K161" s="15" t="s">
        <v>251</v>
      </c>
      <c r="L161" s="15" t="s">
        <v>252</v>
      </c>
      <c r="M161" s="15" t="s">
        <v>262</v>
      </c>
      <c r="N161" s="15" t="s">
        <v>271</v>
      </c>
      <c r="O161" s="15" t="s">
        <v>264</v>
      </c>
      <c r="P161" s="15" t="s">
        <v>256</v>
      </c>
    </row>
    <row r="162" spans="1:16" ht="76.5" hidden="1" x14ac:dyDescent="0.25">
      <c r="A162" s="15" t="s">
        <v>455</v>
      </c>
      <c r="B162" t="s">
        <v>28</v>
      </c>
      <c r="C162" s="15" t="s">
        <v>194</v>
      </c>
      <c r="D162" s="15" t="s">
        <v>325</v>
      </c>
      <c r="E162" s="27" t="s">
        <v>246</v>
      </c>
      <c r="F162" s="28" t="s">
        <v>274</v>
      </c>
      <c r="G162" s="29" t="s">
        <v>317</v>
      </c>
      <c r="H162" s="15" t="s">
        <v>178</v>
      </c>
      <c r="I162" s="15" t="s">
        <v>287</v>
      </c>
      <c r="J162" s="15" t="s">
        <v>260</v>
      </c>
      <c r="K162" s="15" t="s">
        <v>251</v>
      </c>
      <c r="L162" s="15" t="s">
        <v>252</v>
      </c>
      <c r="M162" s="15" t="s">
        <v>262</v>
      </c>
      <c r="N162" s="15" t="s">
        <v>271</v>
      </c>
      <c r="O162" s="15" t="s">
        <v>278</v>
      </c>
      <c r="P162" s="15" t="s">
        <v>256</v>
      </c>
    </row>
    <row r="163" spans="1:16" ht="89.25" hidden="1" x14ac:dyDescent="0.25">
      <c r="A163" s="15" t="s">
        <v>468</v>
      </c>
      <c r="B163" t="s">
        <v>42</v>
      </c>
      <c r="C163" s="15" t="s">
        <v>182</v>
      </c>
      <c r="D163" s="15" t="s">
        <v>245</v>
      </c>
      <c r="E163" s="27" t="s">
        <v>258</v>
      </c>
      <c r="F163" s="28" t="s">
        <v>274</v>
      </c>
      <c r="G163" s="29" t="s">
        <v>248</v>
      </c>
      <c r="H163" s="15" t="s">
        <v>281</v>
      </c>
      <c r="I163" s="15" t="s">
        <v>287</v>
      </c>
      <c r="J163" s="15" t="s">
        <v>250</v>
      </c>
      <c r="K163" s="15" t="s">
        <v>294</v>
      </c>
      <c r="L163" s="15" t="s">
        <v>252</v>
      </c>
      <c r="M163" s="15" t="s">
        <v>283</v>
      </c>
      <c r="N163" s="15" t="s">
        <v>298</v>
      </c>
      <c r="O163" s="15" t="s">
        <v>264</v>
      </c>
      <c r="P163" s="15" t="s">
        <v>256</v>
      </c>
    </row>
    <row r="164" spans="1:16" ht="89.25" hidden="1" x14ac:dyDescent="0.25">
      <c r="A164" s="15" t="s">
        <v>403</v>
      </c>
      <c r="B164" t="s">
        <v>28</v>
      </c>
      <c r="C164" s="15" t="s">
        <v>182</v>
      </c>
      <c r="D164" s="15" t="s">
        <v>245</v>
      </c>
      <c r="E164" s="27" t="s">
        <v>258</v>
      </c>
      <c r="F164" s="28" t="s">
        <v>268</v>
      </c>
      <c r="G164" s="29" t="s">
        <v>303</v>
      </c>
      <c r="H164" s="15" t="s">
        <v>178</v>
      </c>
      <c r="I164" s="15" t="s">
        <v>276</v>
      </c>
      <c r="J164" s="15" t="s">
        <v>250</v>
      </c>
      <c r="K164" s="15" t="s">
        <v>294</v>
      </c>
      <c r="L164" s="15" t="s">
        <v>267</v>
      </c>
      <c r="M164" s="15" t="s">
        <v>253</v>
      </c>
      <c r="N164" s="15" t="s">
        <v>271</v>
      </c>
      <c r="O164" s="15" t="s">
        <v>264</v>
      </c>
      <c r="P164" s="15" t="s">
        <v>256</v>
      </c>
    </row>
    <row r="165" spans="1:16" ht="76.5" hidden="1" x14ac:dyDescent="0.25">
      <c r="A165" s="15" t="s">
        <v>469</v>
      </c>
      <c r="B165" t="s">
        <v>42</v>
      </c>
      <c r="C165" s="15" t="s">
        <v>182</v>
      </c>
      <c r="D165" s="15" t="s">
        <v>245</v>
      </c>
      <c r="E165" s="27" t="s">
        <v>267</v>
      </c>
      <c r="F165" s="28" t="s">
        <v>274</v>
      </c>
      <c r="G165" s="29" t="s">
        <v>303</v>
      </c>
      <c r="H165" s="15" t="s">
        <v>178</v>
      </c>
      <c r="I165" s="15" t="s">
        <v>270</v>
      </c>
      <c r="J165" s="15" t="s">
        <v>250</v>
      </c>
      <c r="K165" s="15" t="s">
        <v>251</v>
      </c>
      <c r="L165" s="15" t="s">
        <v>261</v>
      </c>
      <c r="M165" s="15" t="s">
        <v>262</v>
      </c>
      <c r="N165" s="15" t="s">
        <v>263</v>
      </c>
      <c r="O165" s="15" t="s">
        <v>278</v>
      </c>
      <c r="P165" s="15" t="s">
        <v>256</v>
      </c>
    </row>
    <row r="166" spans="1:16" ht="89.25" hidden="1" x14ac:dyDescent="0.25">
      <c r="A166" s="15" t="s">
        <v>470</v>
      </c>
      <c r="B166" t="s">
        <v>244</v>
      </c>
      <c r="C166" s="15" t="s">
        <v>182</v>
      </c>
      <c r="D166" s="15" t="s">
        <v>245</v>
      </c>
      <c r="E166" s="27" t="s">
        <v>267</v>
      </c>
      <c r="F166" s="28" t="s">
        <v>268</v>
      </c>
      <c r="G166" s="29" t="s">
        <v>310</v>
      </c>
      <c r="H166" s="15" t="s">
        <v>178</v>
      </c>
      <c r="I166" s="15" t="s">
        <v>270</v>
      </c>
      <c r="J166" s="15" t="s">
        <v>260</v>
      </c>
      <c r="K166" s="15" t="s">
        <v>294</v>
      </c>
      <c r="L166" s="15" t="s">
        <v>261</v>
      </c>
      <c r="M166" s="15" t="s">
        <v>253</v>
      </c>
      <c r="N166" s="15" t="s">
        <v>263</v>
      </c>
      <c r="O166" s="15" t="s">
        <v>278</v>
      </c>
      <c r="P166" s="15" t="s">
        <v>290</v>
      </c>
    </row>
    <row r="167" spans="1:16" ht="76.5" hidden="1" x14ac:dyDescent="0.25">
      <c r="A167" s="15" t="s">
        <v>471</v>
      </c>
      <c r="B167" t="s">
        <v>244</v>
      </c>
      <c r="C167" s="15" t="s">
        <v>213</v>
      </c>
      <c r="D167" s="15" t="s">
        <v>472</v>
      </c>
      <c r="E167" s="27" t="s">
        <v>246</v>
      </c>
      <c r="F167" s="28" t="s">
        <v>274</v>
      </c>
      <c r="G167" s="29" t="s">
        <v>259</v>
      </c>
      <c r="H167" s="15" t="s">
        <v>178</v>
      </c>
      <c r="I167" s="15" t="s">
        <v>270</v>
      </c>
      <c r="J167" s="15" t="s">
        <v>388</v>
      </c>
      <c r="K167" s="15" t="s">
        <v>251</v>
      </c>
      <c r="L167" s="15" t="s">
        <v>252</v>
      </c>
      <c r="M167" s="15" t="s">
        <v>262</v>
      </c>
      <c r="N167" s="15" t="s">
        <v>254</v>
      </c>
      <c r="O167" s="15" t="s">
        <v>264</v>
      </c>
      <c r="P167" s="15" t="s">
        <v>256</v>
      </c>
    </row>
    <row r="168" spans="1:16" ht="76.5" hidden="1" x14ac:dyDescent="0.25">
      <c r="A168" s="15" t="s">
        <v>473</v>
      </c>
      <c r="B168" t="s">
        <v>54</v>
      </c>
      <c r="C168" s="15" t="s">
        <v>194</v>
      </c>
      <c r="D168" s="15" t="s">
        <v>325</v>
      </c>
      <c r="E168" s="27" t="s">
        <v>267</v>
      </c>
      <c r="F168" s="28" t="s">
        <v>268</v>
      </c>
      <c r="G168" s="29" t="s">
        <v>305</v>
      </c>
      <c r="H168" s="15" t="s">
        <v>178</v>
      </c>
      <c r="I168" s="15" t="s">
        <v>287</v>
      </c>
      <c r="J168" s="15" t="s">
        <v>250</v>
      </c>
      <c r="K168" s="15" t="s">
        <v>251</v>
      </c>
      <c r="L168" s="15" t="s">
        <v>252</v>
      </c>
      <c r="M168" s="15" t="s">
        <v>262</v>
      </c>
      <c r="N168" s="15" t="s">
        <v>329</v>
      </c>
      <c r="O168" s="15" t="s">
        <v>278</v>
      </c>
      <c r="P168" s="15" t="s">
        <v>408</v>
      </c>
    </row>
    <row r="169" spans="1:16" ht="75" hidden="1" x14ac:dyDescent="0.25">
      <c r="A169" s="15" t="s">
        <v>474</v>
      </c>
      <c r="B169" t="s">
        <v>28</v>
      </c>
      <c r="C169" s="15" t="s">
        <v>194</v>
      </c>
      <c r="D169" s="15" t="s">
        <v>325</v>
      </c>
      <c r="E169" s="27" t="s">
        <v>246</v>
      </c>
      <c r="F169" s="28" t="s">
        <v>248</v>
      </c>
      <c r="G169" s="29" t="s">
        <v>310</v>
      </c>
      <c r="H169" s="15" t="s">
        <v>178</v>
      </c>
      <c r="I169" s="15" t="s">
        <v>336</v>
      </c>
      <c r="J169" s="15" t="s">
        <v>282</v>
      </c>
      <c r="K169" s="15" t="s">
        <v>251</v>
      </c>
      <c r="L169" s="15" t="s">
        <v>252</v>
      </c>
      <c r="M169" s="15" t="s">
        <v>253</v>
      </c>
      <c r="N169" s="15" t="s">
        <v>263</v>
      </c>
      <c r="O169" s="15" t="s">
        <v>264</v>
      </c>
      <c r="P169" s="15" t="s">
        <v>256</v>
      </c>
    </row>
    <row r="170" spans="1:16" ht="76.5" hidden="1" x14ac:dyDescent="0.25">
      <c r="A170" s="15" t="s">
        <v>475</v>
      </c>
      <c r="B170" t="s">
        <v>28</v>
      </c>
      <c r="C170" s="15" t="s">
        <v>189</v>
      </c>
      <c r="D170" s="15" t="s">
        <v>296</v>
      </c>
      <c r="E170" s="27" t="s">
        <v>267</v>
      </c>
      <c r="F170" s="28" t="s">
        <v>268</v>
      </c>
      <c r="G170" s="29" t="s">
        <v>259</v>
      </c>
      <c r="H170" s="15" t="s">
        <v>178</v>
      </c>
      <c r="I170" s="15" t="s">
        <v>270</v>
      </c>
      <c r="J170" s="15" t="s">
        <v>250</v>
      </c>
      <c r="K170" s="15" t="s">
        <v>251</v>
      </c>
      <c r="L170" s="15" t="s">
        <v>261</v>
      </c>
      <c r="M170" s="15" t="s">
        <v>435</v>
      </c>
      <c r="N170" s="15" t="s">
        <v>263</v>
      </c>
      <c r="O170" s="15" t="s">
        <v>476</v>
      </c>
      <c r="P170" s="15" t="s">
        <v>256</v>
      </c>
    </row>
    <row r="171" spans="1:16" ht="89.25" hidden="1" x14ac:dyDescent="0.25">
      <c r="A171" s="15" t="s">
        <v>477</v>
      </c>
      <c r="B171" t="s">
        <v>28</v>
      </c>
      <c r="C171" s="15" t="s">
        <v>194</v>
      </c>
      <c r="D171" s="15" t="s">
        <v>325</v>
      </c>
      <c r="E171" s="27" t="s">
        <v>267</v>
      </c>
      <c r="F171" s="28" t="s">
        <v>268</v>
      </c>
      <c r="G171" s="29" t="s">
        <v>280</v>
      </c>
      <c r="H171" s="15" t="s">
        <v>178</v>
      </c>
      <c r="I171" s="15" t="s">
        <v>270</v>
      </c>
      <c r="J171" s="15" t="s">
        <v>312</v>
      </c>
      <c r="K171" s="15" t="s">
        <v>294</v>
      </c>
      <c r="L171" s="15" t="s">
        <v>478</v>
      </c>
      <c r="M171" s="15" t="s">
        <v>283</v>
      </c>
      <c r="N171" s="15" t="s">
        <v>254</v>
      </c>
      <c r="O171" s="15" t="s">
        <v>264</v>
      </c>
      <c r="P171" s="15" t="s">
        <v>256</v>
      </c>
    </row>
    <row r="172" spans="1:16" ht="89.25" hidden="1" x14ac:dyDescent="0.25">
      <c r="A172" s="15" t="s">
        <v>418</v>
      </c>
      <c r="B172" t="s">
        <v>28</v>
      </c>
      <c r="C172" s="15" t="s">
        <v>182</v>
      </c>
      <c r="D172" s="15" t="s">
        <v>245</v>
      </c>
      <c r="E172" s="27" t="s">
        <v>258</v>
      </c>
      <c r="F172" s="28" t="s">
        <v>268</v>
      </c>
      <c r="G172" s="29" t="s">
        <v>310</v>
      </c>
      <c r="H172" s="15" t="s">
        <v>178</v>
      </c>
      <c r="I172" s="15" t="s">
        <v>270</v>
      </c>
      <c r="J172" s="15" t="s">
        <v>282</v>
      </c>
      <c r="K172" s="15" t="s">
        <v>251</v>
      </c>
      <c r="L172" s="15" t="s">
        <v>261</v>
      </c>
      <c r="M172" s="15" t="s">
        <v>283</v>
      </c>
      <c r="N172" s="15" t="s">
        <v>271</v>
      </c>
      <c r="O172" s="15" t="s">
        <v>340</v>
      </c>
      <c r="P172" s="15" t="s">
        <v>290</v>
      </c>
    </row>
    <row r="173" spans="1:16" ht="89.25" hidden="1" x14ac:dyDescent="0.25">
      <c r="A173" s="15" t="s">
        <v>324</v>
      </c>
      <c r="B173" t="s">
        <v>28</v>
      </c>
      <c r="C173" s="15" t="s">
        <v>194</v>
      </c>
      <c r="D173" s="15" t="s">
        <v>325</v>
      </c>
      <c r="E173" s="27" t="s">
        <v>267</v>
      </c>
      <c r="F173" s="28" t="s">
        <v>268</v>
      </c>
      <c r="G173" s="29" t="s">
        <v>310</v>
      </c>
      <c r="H173" s="15" t="s">
        <v>178</v>
      </c>
      <c r="I173" s="15" t="s">
        <v>270</v>
      </c>
      <c r="J173" s="15" t="s">
        <v>282</v>
      </c>
      <c r="K173" s="15" t="s">
        <v>294</v>
      </c>
      <c r="L173" s="15" t="s">
        <v>365</v>
      </c>
      <c r="M173" s="15" t="s">
        <v>262</v>
      </c>
      <c r="N173" s="15" t="s">
        <v>254</v>
      </c>
      <c r="O173" s="15" t="s">
        <v>272</v>
      </c>
      <c r="P173" s="15" t="s">
        <v>256</v>
      </c>
    </row>
    <row r="174" spans="1:16" ht="76.5" hidden="1" x14ac:dyDescent="0.25">
      <c r="A174" s="15" t="s">
        <v>455</v>
      </c>
      <c r="B174" t="s">
        <v>28</v>
      </c>
      <c r="C174" s="15" t="s">
        <v>194</v>
      </c>
      <c r="D174" s="15" t="s">
        <v>325</v>
      </c>
      <c r="E174" s="27" t="s">
        <v>431</v>
      </c>
      <c r="F174" s="28" t="s">
        <v>274</v>
      </c>
      <c r="G174" s="29" t="s">
        <v>310</v>
      </c>
      <c r="H174" s="15" t="s">
        <v>178</v>
      </c>
      <c r="I174" s="15" t="s">
        <v>270</v>
      </c>
      <c r="J174" s="15" t="s">
        <v>359</v>
      </c>
      <c r="K174" s="15" t="s">
        <v>251</v>
      </c>
      <c r="L174" s="15" t="s">
        <v>252</v>
      </c>
      <c r="M174" s="15" t="s">
        <v>283</v>
      </c>
      <c r="N174" s="15" t="s">
        <v>271</v>
      </c>
      <c r="O174" s="15" t="s">
        <v>278</v>
      </c>
      <c r="P174" s="15" t="s">
        <v>256</v>
      </c>
    </row>
    <row r="175" spans="1:16" ht="76.5" hidden="1" x14ac:dyDescent="0.25">
      <c r="A175" s="15" t="s">
        <v>479</v>
      </c>
      <c r="B175" t="s">
        <v>28</v>
      </c>
      <c r="C175" s="15" t="s">
        <v>194</v>
      </c>
      <c r="D175" s="15" t="s">
        <v>325</v>
      </c>
      <c r="E175" s="27" t="s">
        <v>246</v>
      </c>
      <c r="F175" s="28" t="s">
        <v>268</v>
      </c>
      <c r="G175" s="29" t="s">
        <v>259</v>
      </c>
      <c r="H175" s="15" t="s">
        <v>178</v>
      </c>
      <c r="I175" s="15" t="s">
        <v>249</v>
      </c>
      <c r="J175" s="15" t="s">
        <v>282</v>
      </c>
      <c r="K175" s="15" t="s">
        <v>251</v>
      </c>
      <c r="L175" s="15" t="s">
        <v>261</v>
      </c>
      <c r="M175" s="15" t="s">
        <v>262</v>
      </c>
      <c r="N175" s="15" t="s">
        <v>254</v>
      </c>
      <c r="O175" s="15" t="s">
        <v>264</v>
      </c>
      <c r="P175" s="15" t="s">
        <v>256</v>
      </c>
    </row>
    <row r="176" spans="1:16" ht="63.75" hidden="1" x14ac:dyDescent="0.25">
      <c r="A176" s="15" t="s">
        <v>455</v>
      </c>
      <c r="B176" t="s">
        <v>28</v>
      </c>
      <c r="C176" s="15" t="s">
        <v>194</v>
      </c>
      <c r="D176" s="15" t="s">
        <v>325</v>
      </c>
      <c r="E176" s="27" t="s">
        <v>258</v>
      </c>
      <c r="F176" s="28" t="s">
        <v>286</v>
      </c>
      <c r="G176" s="29" t="s">
        <v>310</v>
      </c>
      <c r="H176" s="15" t="s">
        <v>281</v>
      </c>
      <c r="I176" s="15" t="s">
        <v>276</v>
      </c>
      <c r="J176" s="15" t="s">
        <v>250</v>
      </c>
      <c r="K176" s="15" t="s">
        <v>251</v>
      </c>
      <c r="L176" s="15" t="s">
        <v>252</v>
      </c>
      <c r="M176" s="15" t="s">
        <v>306</v>
      </c>
      <c r="N176" s="15" t="s">
        <v>263</v>
      </c>
      <c r="O176" s="15" t="s">
        <v>264</v>
      </c>
      <c r="P176" s="15" t="s">
        <v>256</v>
      </c>
    </row>
    <row r="177" spans="1:16" ht="76.5" hidden="1" x14ac:dyDescent="0.25">
      <c r="A177" s="15" t="s">
        <v>480</v>
      </c>
      <c r="B177" t="s">
        <v>28</v>
      </c>
      <c r="C177" s="15" t="s">
        <v>194</v>
      </c>
      <c r="D177" s="15" t="s">
        <v>325</v>
      </c>
      <c r="E177" s="27" t="s">
        <v>399</v>
      </c>
      <c r="F177" s="28" t="s">
        <v>149</v>
      </c>
      <c r="G177" s="29" t="s">
        <v>259</v>
      </c>
      <c r="H177" s="15" t="s">
        <v>178</v>
      </c>
      <c r="I177" s="15" t="s">
        <v>249</v>
      </c>
      <c r="J177" s="15" t="s">
        <v>250</v>
      </c>
      <c r="K177" s="15" t="s">
        <v>334</v>
      </c>
      <c r="L177" s="15" t="s">
        <v>252</v>
      </c>
      <c r="M177" s="15" t="s">
        <v>283</v>
      </c>
      <c r="N177" s="15" t="s">
        <v>263</v>
      </c>
      <c r="O177" s="15" t="s">
        <v>264</v>
      </c>
      <c r="P177" s="15" t="s">
        <v>256</v>
      </c>
    </row>
    <row r="178" spans="1:16" ht="76.5" hidden="1" x14ac:dyDescent="0.25">
      <c r="A178" s="15" t="s">
        <v>481</v>
      </c>
      <c r="B178" t="s">
        <v>42</v>
      </c>
      <c r="C178" s="15" t="s">
        <v>201</v>
      </c>
      <c r="D178" s="15" t="s">
        <v>376</v>
      </c>
      <c r="E178" s="27" t="s">
        <v>258</v>
      </c>
      <c r="F178" s="28" t="s">
        <v>268</v>
      </c>
      <c r="G178" s="29" t="s">
        <v>303</v>
      </c>
      <c r="H178" s="15" t="s">
        <v>178</v>
      </c>
      <c r="I178" s="15" t="s">
        <v>270</v>
      </c>
      <c r="J178" s="15" t="s">
        <v>359</v>
      </c>
      <c r="K178" s="15" t="s">
        <v>320</v>
      </c>
      <c r="L178" s="15" t="s">
        <v>252</v>
      </c>
      <c r="M178" s="15" t="s">
        <v>262</v>
      </c>
      <c r="N178" s="15" t="s">
        <v>263</v>
      </c>
      <c r="O178" s="15" t="s">
        <v>272</v>
      </c>
      <c r="P178" s="15" t="s">
        <v>256</v>
      </c>
    </row>
    <row r="179" spans="1:16" ht="89.25" hidden="1" x14ac:dyDescent="0.25">
      <c r="A179" s="15" t="s">
        <v>482</v>
      </c>
      <c r="B179" t="s">
        <v>28</v>
      </c>
      <c r="C179" s="15" t="s">
        <v>194</v>
      </c>
      <c r="D179" s="15" t="s">
        <v>325</v>
      </c>
      <c r="E179" s="27" t="s">
        <v>258</v>
      </c>
      <c r="F179" s="28" t="s">
        <v>274</v>
      </c>
      <c r="G179" s="29" t="s">
        <v>248</v>
      </c>
      <c r="H179" s="15" t="s">
        <v>178</v>
      </c>
      <c r="I179" s="15" t="s">
        <v>292</v>
      </c>
      <c r="J179" s="15" t="s">
        <v>483</v>
      </c>
      <c r="K179" s="15" t="s">
        <v>464</v>
      </c>
      <c r="L179" s="15" t="s">
        <v>252</v>
      </c>
      <c r="M179" s="15" t="s">
        <v>253</v>
      </c>
      <c r="N179" s="15" t="s">
        <v>271</v>
      </c>
      <c r="O179" s="15" t="s">
        <v>264</v>
      </c>
      <c r="P179" s="15" t="s">
        <v>256</v>
      </c>
    </row>
    <row r="180" spans="1:16" ht="76.5" hidden="1" x14ac:dyDescent="0.25">
      <c r="A180" s="15" t="s">
        <v>484</v>
      </c>
      <c r="B180" t="s">
        <v>28</v>
      </c>
      <c r="C180" s="15" t="s">
        <v>182</v>
      </c>
      <c r="D180" s="15" t="s">
        <v>245</v>
      </c>
      <c r="E180" s="27" t="s">
        <v>246</v>
      </c>
      <c r="F180" s="28" t="s">
        <v>274</v>
      </c>
      <c r="G180" s="29" t="s">
        <v>259</v>
      </c>
      <c r="H180" s="15" t="s">
        <v>178</v>
      </c>
      <c r="I180" s="15" t="s">
        <v>287</v>
      </c>
      <c r="J180" s="15" t="s">
        <v>312</v>
      </c>
      <c r="K180" s="15" t="s">
        <v>251</v>
      </c>
      <c r="L180" s="15" t="s">
        <v>414</v>
      </c>
      <c r="M180" s="15" t="s">
        <v>283</v>
      </c>
      <c r="N180" s="15" t="s">
        <v>254</v>
      </c>
      <c r="O180" s="15" t="s">
        <v>278</v>
      </c>
      <c r="P180" s="15" t="s">
        <v>256</v>
      </c>
    </row>
    <row r="181" spans="1:16" ht="75" hidden="1" x14ac:dyDescent="0.25">
      <c r="A181" s="15" t="s">
        <v>485</v>
      </c>
      <c r="B181" t="s">
        <v>28</v>
      </c>
      <c r="C181" s="15" t="s">
        <v>194</v>
      </c>
      <c r="D181" s="15" t="s">
        <v>325</v>
      </c>
      <c r="E181" s="27" t="s">
        <v>246</v>
      </c>
      <c r="F181" s="28" t="s">
        <v>274</v>
      </c>
      <c r="G181" s="29" t="s">
        <v>303</v>
      </c>
      <c r="H181" s="15" t="s">
        <v>178</v>
      </c>
      <c r="I181" s="15" t="s">
        <v>270</v>
      </c>
      <c r="J181" s="15" t="s">
        <v>260</v>
      </c>
      <c r="K181" s="15" t="s">
        <v>334</v>
      </c>
      <c r="L181" s="15" t="s">
        <v>331</v>
      </c>
      <c r="M181" s="15" t="s">
        <v>486</v>
      </c>
      <c r="N181" s="15" t="s">
        <v>271</v>
      </c>
      <c r="O181" s="15" t="s">
        <v>264</v>
      </c>
      <c r="P181" s="15" t="s">
        <v>256</v>
      </c>
    </row>
    <row r="182" spans="1:16" ht="76.5" hidden="1" x14ac:dyDescent="0.25">
      <c r="A182" s="15" t="s">
        <v>487</v>
      </c>
      <c r="B182" t="s">
        <v>28</v>
      </c>
      <c r="C182" s="15" t="s">
        <v>214</v>
      </c>
      <c r="D182" s="15" t="s">
        <v>472</v>
      </c>
      <c r="E182" s="27" t="s">
        <v>246</v>
      </c>
      <c r="F182" s="28" t="s">
        <v>274</v>
      </c>
      <c r="G182" s="29" t="s">
        <v>259</v>
      </c>
      <c r="H182" s="15" t="s">
        <v>178</v>
      </c>
      <c r="I182" s="15" t="s">
        <v>270</v>
      </c>
      <c r="J182" s="15" t="s">
        <v>282</v>
      </c>
      <c r="K182" s="15" t="s">
        <v>251</v>
      </c>
      <c r="L182" s="15" t="s">
        <v>252</v>
      </c>
      <c r="M182" s="15" t="s">
        <v>253</v>
      </c>
      <c r="N182" s="15" t="s">
        <v>263</v>
      </c>
      <c r="O182" s="15" t="s">
        <v>264</v>
      </c>
      <c r="P182" s="15" t="s">
        <v>256</v>
      </c>
    </row>
    <row r="183" spans="1:16" ht="63.75" hidden="1" x14ac:dyDescent="0.25">
      <c r="A183" s="15" t="s">
        <v>324</v>
      </c>
      <c r="B183" t="s">
        <v>28</v>
      </c>
      <c r="C183" s="15" t="s">
        <v>194</v>
      </c>
      <c r="D183" s="15" t="s">
        <v>325</v>
      </c>
      <c r="E183" s="27" t="s">
        <v>267</v>
      </c>
      <c r="F183" s="28" t="s">
        <v>268</v>
      </c>
      <c r="G183" s="29" t="s">
        <v>303</v>
      </c>
      <c r="H183" s="15" t="s">
        <v>178</v>
      </c>
      <c r="I183" s="15" t="s">
        <v>311</v>
      </c>
      <c r="J183" s="15" t="s">
        <v>359</v>
      </c>
      <c r="K183" s="15" t="s">
        <v>251</v>
      </c>
      <c r="L183" s="15" t="s">
        <v>351</v>
      </c>
      <c r="M183" s="15" t="s">
        <v>277</v>
      </c>
      <c r="N183" s="15" t="s">
        <v>254</v>
      </c>
      <c r="O183" s="15" t="s">
        <v>264</v>
      </c>
      <c r="P183" s="15" t="s">
        <v>256</v>
      </c>
    </row>
    <row r="184" spans="1:16" ht="89.25" hidden="1" x14ac:dyDescent="0.25">
      <c r="A184" s="15" t="s">
        <v>488</v>
      </c>
      <c r="B184" t="s">
        <v>28</v>
      </c>
      <c r="C184" s="15" t="s">
        <v>194</v>
      </c>
      <c r="D184" s="15" t="s">
        <v>325</v>
      </c>
      <c r="E184" s="27" t="s">
        <v>417</v>
      </c>
      <c r="F184" s="28" t="s">
        <v>274</v>
      </c>
      <c r="G184" s="29" t="s">
        <v>58</v>
      </c>
      <c r="H184" s="15" t="s">
        <v>178</v>
      </c>
      <c r="I184" s="15" t="s">
        <v>270</v>
      </c>
      <c r="J184" s="15" t="s">
        <v>250</v>
      </c>
      <c r="K184" s="15" t="s">
        <v>294</v>
      </c>
      <c r="L184" s="15" t="s">
        <v>267</v>
      </c>
      <c r="M184" s="15" t="s">
        <v>283</v>
      </c>
      <c r="N184" s="15" t="s">
        <v>254</v>
      </c>
      <c r="O184" s="15" t="s">
        <v>264</v>
      </c>
      <c r="P184" s="15" t="s">
        <v>256</v>
      </c>
    </row>
    <row r="185" spans="1:16" ht="89.25" hidden="1" x14ac:dyDescent="0.25">
      <c r="A185" s="15" t="s">
        <v>489</v>
      </c>
      <c r="B185" t="s">
        <v>54</v>
      </c>
      <c r="C185" s="15" t="s">
        <v>194</v>
      </c>
      <c r="D185" s="15" t="s">
        <v>325</v>
      </c>
      <c r="E185" s="27" t="s">
        <v>267</v>
      </c>
      <c r="F185" s="28" t="s">
        <v>274</v>
      </c>
      <c r="G185" s="29" t="s">
        <v>425</v>
      </c>
      <c r="H185" s="15" t="s">
        <v>178</v>
      </c>
      <c r="I185" s="15" t="s">
        <v>249</v>
      </c>
      <c r="J185" s="15" t="s">
        <v>319</v>
      </c>
      <c r="K185" s="15" t="s">
        <v>251</v>
      </c>
      <c r="L185" s="15" t="s">
        <v>252</v>
      </c>
      <c r="M185" s="15" t="s">
        <v>253</v>
      </c>
      <c r="N185" s="15" t="s">
        <v>263</v>
      </c>
      <c r="O185" s="15" t="s">
        <v>340</v>
      </c>
      <c r="P185" s="15" t="s">
        <v>256</v>
      </c>
    </row>
    <row r="186" spans="1:16" ht="105" hidden="1" x14ac:dyDescent="0.25">
      <c r="A186" s="15" t="s">
        <v>490</v>
      </c>
      <c r="B186" t="s">
        <v>28</v>
      </c>
      <c r="C186" s="15" t="s">
        <v>211</v>
      </c>
      <c r="D186" s="15" t="s">
        <v>177</v>
      </c>
      <c r="E186" s="27" t="s">
        <v>246</v>
      </c>
      <c r="F186" s="28" t="s">
        <v>491</v>
      </c>
      <c r="G186" s="29" t="s">
        <v>310</v>
      </c>
      <c r="H186" s="15" t="s">
        <v>178</v>
      </c>
      <c r="I186" s="15" t="s">
        <v>270</v>
      </c>
      <c r="J186" s="15" t="s">
        <v>260</v>
      </c>
      <c r="K186" s="15" t="s">
        <v>251</v>
      </c>
      <c r="L186" s="15" t="s">
        <v>252</v>
      </c>
      <c r="M186" s="15" t="s">
        <v>253</v>
      </c>
      <c r="N186" s="15" t="s">
        <v>263</v>
      </c>
      <c r="O186" s="15" t="s">
        <v>278</v>
      </c>
      <c r="P186" s="15" t="s">
        <v>256</v>
      </c>
    </row>
    <row r="187" spans="1:16" ht="89.25" hidden="1" x14ac:dyDescent="0.25">
      <c r="A187" s="15" t="s">
        <v>492</v>
      </c>
      <c r="B187" t="s">
        <v>244</v>
      </c>
      <c r="C187" s="15" t="s">
        <v>194</v>
      </c>
      <c r="D187" s="15" t="s">
        <v>325</v>
      </c>
      <c r="E187" s="27" t="s">
        <v>258</v>
      </c>
      <c r="F187" s="28" t="s">
        <v>268</v>
      </c>
      <c r="G187" s="29" t="s">
        <v>259</v>
      </c>
      <c r="H187" s="15" t="s">
        <v>178</v>
      </c>
      <c r="I187" s="15" t="s">
        <v>270</v>
      </c>
      <c r="J187" s="15" t="s">
        <v>250</v>
      </c>
      <c r="K187" s="15" t="s">
        <v>251</v>
      </c>
      <c r="L187" s="15" t="s">
        <v>321</v>
      </c>
      <c r="M187" s="15" t="s">
        <v>283</v>
      </c>
      <c r="N187" s="15" t="s">
        <v>254</v>
      </c>
      <c r="O187" s="15" t="s">
        <v>264</v>
      </c>
      <c r="P187" s="15" t="s">
        <v>290</v>
      </c>
    </row>
    <row r="188" spans="1:16" ht="89.25" hidden="1" x14ac:dyDescent="0.25">
      <c r="A188" s="15" t="s">
        <v>424</v>
      </c>
      <c r="B188" t="s">
        <v>28</v>
      </c>
      <c r="C188" s="15" t="s">
        <v>182</v>
      </c>
      <c r="D188" s="15" t="s">
        <v>245</v>
      </c>
      <c r="E188" s="27" t="s">
        <v>246</v>
      </c>
      <c r="F188" s="28" t="s">
        <v>274</v>
      </c>
      <c r="G188" s="29" t="s">
        <v>310</v>
      </c>
      <c r="H188" s="15" t="s">
        <v>178</v>
      </c>
      <c r="I188" s="15" t="s">
        <v>276</v>
      </c>
      <c r="J188" s="15" t="s">
        <v>250</v>
      </c>
      <c r="K188" s="15" t="s">
        <v>294</v>
      </c>
      <c r="L188" s="15" t="s">
        <v>252</v>
      </c>
      <c r="M188" s="15" t="s">
        <v>262</v>
      </c>
      <c r="N188" s="15" t="s">
        <v>254</v>
      </c>
      <c r="O188" s="15" t="s">
        <v>278</v>
      </c>
      <c r="P188" s="15" t="s">
        <v>290</v>
      </c>
    </row>
    <row r="189" spans="1:16" ht="76.5" hidden="1" x14ac:dyDescent="0.25">
      <c r="A189" s="15" t="s">
        <v>482</v>
      </c>
      <c r="B189" t="s">
        <v>28</v>
      </c>
      <c r="C189" s="15" t="s">
        <v>194</v>
      </c>
      <c r="D189" s="15" t="s">
        <v>325</v>
      </c>
      <c r="E189" s="27" t="s">
        <v>431</v>
      </c>
      <c r="F189" s="28" t="s">
        <v>274</v>
      </c>
      <c r="G189" s="29" t="s">
        <v>310</v>
      </c>
      <c r="H189" s="15" t="s">
        <v>178</v>
      </c>
      <c r="I189" s="15" t="s">
        <v>276</v>
      </c>
      <c r="J189" s="15" t="s">
        <v>312</v>
      </c>
      <c r="K189" s="15" t="s">
        <v>251</v>
      </c>
      <c r="L189" s="15" t="s">
        <v>331</v>
      </c>
      <c r="M189" s="15" t="s">
        <v>262</v>
      </c>
      <c r="N189" s="15" t="s">
        <v>254</v>
      </c>
      <c r="O189" s="15" t="s">
        <v>278</v>
      </c>
      <c r="P189" s="15" t="s">
        <v>256</v>
      </c>
    </row>
    <row r="190" spans="1:16" ht="76.5" hidden="1" x14ac:dyDescent="0.25">
      <c r="A190" s="15" t="s">
        <v>455</v>
      </c>
      <c r="B190" t="s">
        <v>28</v>
      </c>
      <c r="C190" s="15" t="s">
        <v>194</v>
      </c>
      <c r="D190" s="15" t="s">
        <v>325</v>
      </c>
      <c r="E190" s="27" t="s">
        <v>431</v>
      </c>
      <c r="F190" s="28" t="s">
        <v>286</v>
      </c>
      <c r="G190" s="29" t="s">
        <v>259</v>
      </c>
      <c r="H190" s="15" t="s">
        <v>178</v>
      </c>
      <c r="I190" s="15" t="s">
        <v>276</v>
      </c>
      <c r="J190" s="15" t="s">
        <v>250</v>
      </c>
      <c r="K190" s="15" t="s">
        <v>315</v>
      </c>
      <c r="L190" s="15" t="s">
        <v>252</v>
      </c>
      <c r="M190" s="15" t="s">
        <v>283</v>
      </c>
      <c r="N190" s="15" t="s">
        <v>263</v>
      </c>
      <c r="O190" s="15" t="s">
        <v>340</v>
      </c>
      <c r="P190" s="15" t="s">
        <v>408</v>
      </c>
    </row>
    <row r="191" spans="1:16" ht="76.5" hidden="1" x14ac:dyDescent="0.25">
      <c r="A191" s="15" t="s">
        <v>493</v>
      </c>
      <c r="B191" t="s">
        <v>28</v>
      </c>
      <c r="C191" s="15" t="s">
        <v>201</v>
      </c>
      <c r="D191" s="15" t="s">
        <v>376</v>
      </c>
      <c r="E191" s="27" t="s">
        <v>258</v>
      </c>
      <c r="F191" s="28" t="s">
        <v>268</v>
      </c>
      <c r="G191" s="29" t="s">
        <v>259</v>
      </c>
      <c r="H191" s="15" t="s">
        <v>19</v>
      </c>
      <c r="I191" s="15" t="s">
        <v>276</v>
      </c>
      <c r="J191" s="15" t="s">
        <v>250</v>
      </c>
      <c r="K191" s="15" t="s">
        <v>251</v>
      </c>
      <c r="L191" s="15" t="s">
        <v>252</v>
      </c>
      <c r="M191" s="15" t="s">
        <v>283</v>
      </c>
      <c r="N191" s="15" t="s">
        <v>271</v>
      </c>
      <c r="O191" s="15" t="s">
        <v>264</v>
      </c>
      <c r="P191" s="15" t="s">
        <v>256</v>
      </c>
    </row>
    <row r="192" spans="1:16" ht="75" hidden="1" x14ac:dyDescent="0.25">
      <c r="A192" s="15" t="s">
        <v>494</v>
      </c>
      <c r="B192" t="s">
        <v>42</v>
      </c>
      <c r="C192" s="15" t="s">
        <v>182</v>
      </c>
      <c r="D192" s="15" t="s">
        <v>245</v>
      </c>
      <c r="E192" s="27" t="s">
        <v>267</v>
      </c>
      <c r="F192" s="28" t="s">
        <v>274</v>
      </c>
      <c r="G192" s="29" t="s">
        <v>310</v>
      </c>
      <c r="H192" s="15" t="s">
        <v>495</v>
      </c>
      <c r="I192" s="15" t="s">
        <v>270</v>
      </c>
      <c r="J192" s="15" t="s">
        <v>250</v>
      </c>
      <c r="K192" s="15" t="s">
        <v>251</v>
      </c>
      <c r="L192" s="15" t="s">
        <v>252</v>
      </c>
      <c r="M192" s="15" t="s">
        <v>283</v>
      </c>
      <c r="N192" s="15" t="s">
        <v>263</v>
      </c>
      <c r="O192" s="15" t="s">
        <v>264</v>
      </c>
      <c r="P192" s="15" t="s">
        <v>256</v>
      </c>
    </row>
    <row r="193" spans="1:16" ht="76.5" hidden="1" x14ac:dyDescent="0.25">
      <c r="A193" s="15" t="s">
        <v>324</v>
      </c>
      <c r="B193" t="s">
        <v>28</v>
      </c>
      <c r="C193" s="15" t="s">
        <v>194</v>
      </c>
      <c r="D193" s="15" t="s">
        <v>325</v>
      </c>
      <c r="E193" s="27" t="s">
        <v>258</v>
      </c>
      <c r="F193" s="28" t="s">
        <v>248</v>
      </c>
      <c r="G193" s="29" t="s">
        <v>259</v>
      </c>
      <c r="H193" s="15" t="s">
        <v>178</v>
      </c>
      <c r="I193" s="15" t="s">
        <v>287</v>
      </c>
      <c r="J193" s="15" t="s">
        <v>250</v>
      </c>
      <c r="K193" s="15" t="s">
        <v>251</v>
      </c>
      <c r="L193" s="15" t="s">
        <v>252</v>
      </c>
      <c r="M193" s="15" t="s">
        <v>306</v>
      </c>
      <c r="N193" s="15" t="s">
        <v>263</v>
      </c>
      <c r="O193" s="15" t="s">
        <v>264</v>
      </c>
      <c r="P193" s="15" t="s">
        <v>256</v>
      </c>
    </row>
    <row r="194" spans="1:16" ht="63.75" hidden="1" x14ac:dyDescent="0.25">
      <c r="A194" s="15" t="s">
        <v>324</v>
      </c>
      <c r="B194" t="s">
        <v>28</v>
      </c>
      <c r="C194" s="15" t="s">
        <v>194</v>
      </c>
      <c r="D194" s="15" t="s">
        <v>325</v>
      </c>
      <c r="E194" s="27" t="s">
        <v>246</v>
      </c>
      <c r="F194" s="28" t="s">
        <v>268</v>
      </c>
      <c r="G194" s="29" t="s">
        <v>248</v>
      </c>
      <c r="H194" s="15" t="s">
        <v>178</v>
      </c>
      <c r="I194" s="15" t="s">
        <v>270</v>
      </c>
      <c r="J194" s="15" t="s">
        <v>260</v>
      </c>
      <c r="K194" s="15" t="s">
        <v>251</v>
      </c>
      <c r="L194" s="15" t="s">
        <v>252</v>
      </c>
      <c r="M194" s="15" t="s">
        <v>486</v>
      </c>
      <c r="N194" s="15" t="s">
        <v>460</v>
      </c>
      <c r="O194" s="15" t="s">
        <v>264</v>
      </c>
      <c r="P194" s="15" t="s">
        <v>256</v>
      </c>
    </row>
    <row r="195" spans="1:16" ht="75" hidden="1" x14ac:dyDescent="0.25">
      <c r="A195" s="15" t="s">
        <v>324</v>
      </c>
      <c r="B195" t="s">
        <v>28</v>
      </c>
      <c r="C195" s="15" t="s">
        <v>194</v>
      </c>
      <c r="D195" s="15" t="s">
        <v>325</v>
      </c>
      <c r="E195" s="27" t="s">
        <v>246</v>
      </c>
      <c r="F195" s="28" t="s">
        <v>274</v>
      </c>
      <c r="G195" s="29" t="s">
        <v>317</v>
      </c>
      <c r="H195" s="15" t="s">
        <v>178</v>
      </c>
      <c r="I195" s="15" t="s">
        <v>270</v>
      </c>
      <c r="J195" s="15" t="s">
        <v>250</v>
      </c>
      <c r="K195" s="15" t="s">
        <v>251</v>
      </c>
      <c r="L195" s="15" t="s">
        <v>289</v>
      </c>
      <c r="M195" s="15" t="s">
        <v>262</v>
      </c>
      <c r="N195" s="15" t="s">
        <v>263</v>
      </c>
      <c r="O195" s="27" t="s">
        <v>476</v>
      </c>
      <c r="P195" s="15" t="s">
        <v>256</v>
      </c>
    </row>
    <row r="196" spans="1:16" ht="90" hidden="1" x14ac:dyDescent="0.25">
      <c r="A196" s="15" t="s">
        <v>496</v>
      </c>
      <c r="B196" t="s">
        <v>244</v>
      </c>
      <c r="C196" s="15" t="s">
        <v>194</v>
      </c>
      <c r="D196" s="15" t="s">
        <v>325</v>
      </c>
      <c r="E196" s="27" t="s">
        <v>258</v>
      </c>
      <c r="F196" s="28" t="s">
        <v>314</v>
      </c>
      <c r="G196" s="29" t="s">
        <v>248</v>
      </c>
      <c r="H196" s="15" t="s">
        <v>178</v>
      </c>
      <c r="I196" s="15" t="s">
        <v>336</v>
      </c>
      <c r="J196" s="15" t="s">
        <v>250</v>
      </c>
      <c r="K196" s="15" t="s">
        <v>464</v>
      </c>
      <c r="L196" s="15" t="s">
        <v>252</v>
      </c>
      <c r="M196" s="15" t="s">
        <v>306</v>
      </c>
      <c r="N196" s="15" t="s">
        <v>271</v>
      </c>
      <c r="O196" s="27" t="s">
        <v>476</v>
      </c>
      <c r="P196" s="27" t="s">
        <v>408</v>
      </c>
    </row>
    <row r="197" spans="1:16" ht="90" hidden="1" x14ac:dyDescent="0.25">
      <c r="A197" s="15" t="s">
        <v>497</v>
      </c>
      <c r="B197" t="s">
        <v>244</v>
      </c>
      <c r="C197" s="15" t="s">
        <v>212</v>
      </c>
      <c r="D197" s="15" t="s">
        <v>177</v>
      </c>
      <c r="E197" s="27" t="s">
        <v>267</v>
      </c>
      <c r="F197" s="28" t="s">
        <v>274</v>
      </c>
      <c r="G197" s="29" t="s">
        <v>259</v>
      </c>
      <c r="H197" s="15" t="s">
        <v>281</v>
      </c>
      <c r="I197" s="15" t="s">
        <v>270</v>
      </c>
      <c r="J197" s="15" t="s">
        <v>406</v>
      </c>
      <c r="K197" s="15" t="s">
        <v>294</v>
      </c>
      <c r="L197" s="15" t="s">
        <v>252</v>
      </c>
      <c r="M197" s="15" t="s">
        <v>253</v>
      </c>
      <c r="N197" s="15" t="s">
        <v>271</v>
      </c>
      <c r="O197" s="27" t="s">
        <v>476</v>
      </c>
      <c r="P197" s="27" t="s">
        <v>408</v>
      </c>
    </row>
    <row r="198" spans="1:16" ht="90" hidden="1" x14ac:dyDescent="0.25">
      <c r="A198" s="15" t="s">
        <v>498</v>
      </c>
      <c r="B198" t="s">
        <v>42</v>
      </c>
      <c r="C198" s="15" t="s">
        <v>194</v>
      </c>
      <c r="D198" s="15" t="s">
        <v>325</v>
      </c>
      <c r="E198" s="27" t="s">
        <v>258</v>
      </c>
      <c r="F198" s="28" t="s">
        <v>274</v>
      </c>
      <c r="G198" s="29" t="s">
        <v>259</v>
      </c>
      <c r="H198" s="15" t="s">
        <v>178</v>
      </c>
      <c r="I198" s="15" t="s">
        <v>311</v>
      </c>
      <c r="J198" s="15" t="s">
        <v>319</v>
      </c>
      <c r="K198" s="15" t="s">
        <v>288</v>
      </c>
      <c r="L198" s="15" t="s">
        <v>267</v>
      </c>
      <c r="M198" s="15" t="s">
        <v>283</v>
      </c>
      <c r="N198" s="15" t="s">
        <v>263</v>
      </c>
      <c r="O198" s="27" t="s">
        <v>476</v>
      </c>
      <c r="P198" s="27" t="s">
        <v>408</v>
      </c>
    </row>
    <row r="199" spans="1:16" ht="90" hidden="1" x14ac:dyDescent="0.25">
      <c r="A199" s="15" t="s">
        <v>412</v>
      </c>
      <c r="B199" t="s">
        <v>28</v>
      </c>
      <c r="C199" s="15" t="s">
        <v>187</v>
      </c>
      <c r="D199" s="15" t="s">
        <v>55</v>
      </c>
      <c r="E199" s="27" t="s">
        <v>361</v>
      </c>
      <c r="F199" s="28" t="s">
        <v>268</v>
      </c>
      <c r="G199" s="29" t="s">
        <v>303</v>
      </c>
      <c r="H199" s="15" t="s">
        <v>178</v>
      </c>
      <c r="I199" s="15" t="s">
        <v>276</v>
      </c>
      <c r="J199" s="15" t="s">
        <v>282</v>
      </c>
      <c r="K199" s="15" t="s">
        <v>251</v>
      </c>
      <c r="L199" s="15" t="s">
        <v>252</v>
      </c>
      <c r="M199" s="15" t="s">
        <v>283</v>
      </c>
      <c r="N199" s="15" t="s">
        <v>263</v>
      </c>
      <c r="O199" s="27" t="s">
        <v>476</v>
      </c>
      <c r="P199" s="27" t="s">
        <v>408</v>
      </c>
    </row>
    <row r="200" spans="1:16" ht="90" hidden="1" x14ac:dyDescent="0.25">
      <c r="A200" s="15" t="s">
        <v>322</v>
      </c>
      <c r="B200" t="s">
        <v>28</v>
      </c>
      <c r="C200" s="15" t="s">
        <v>211</v>
      </c>
      <c r="D200" s="15" t="s">
        <v>177</v>
      </c>
      <c r="E200" s="27" t="s">
        <v>258</v>
      </c>
      <c r="F200" s="28" t="s">
        <v>274</v>
      </c>
      <c r="G200" s="29" t="s">
        <v>303</v>
      </c>
      <c r="H200" s="15" t="s">
        <v>178</v>
      </c>
      <c r="I200" s="15" t="s">
        <v>270</v>
      </c>
      <c r="J200" s="15" t="s">
        <v>312</v>
      </c>
      <c r="K200" s="15" t="s">
        <v>251</v>
      </c>
      <c r="L200" s="15" t="s">
        <v>252</v>
      </c>
      <c r="M200" s="15" t="s">
        <v>262</v>
      </c>
      <c r="N200" s="15" t="s">
        <v>298</v>
      </c>
      <c r="O200" s="27" t="s">
        <v>476</v>
      </c>
      <c r="P200" s="27" t="s">
        <v>408</v>
      </c>
    </row>
    <row r="201" spans="1:16" ht="90" hidden="1" x14ac:dyDescent="0.25">
      <c r="A201" s="15" t="s">
        <v>412</v>
      </c>
      <c r="B201" t="s">
        <v>28</v>
      </c>
      <c r="C201" s="15" t="s">
        <v>187</v>
      </c>
      <c r="D201" s="15" t="s">
        <v>55</v>
      </c>
      <c r="E201" s="27" t="s">
        <v>258</v>
      </c>
      <c r="F201" s="28" t="s">
        <v>274</v>
      </c>
      <c r="G201" s="29" t="s">
        <v>303</v>
      </c>
      <c r="H201" s="15" t="s">
        <v>178</v>
      </c>
      <c r="I201" s="15" t="s">
        <v>270</v>
      </c>
      <c r="J201" s="15" t="s">
        <v>499</v>
      </c>
      <c r="K201" s="15" t="s">
        <v>251</v>
      </c>
      <c r="L201" s="15" t="s">
        <v>267</v>
      </c>
      <c r="M201" s="15" t="s">
        <v>253</v>
      </c>
      <c r="N201" s="15" t="s">
        <v>254</v>
      </c>
      <c r="O201" s="27" t="s">
        <v>476</v>
      </c>
      <c r="P201" s="27" t="s">
        <v>408</v>
      </c>
    </row>
    <row r="202" spans="1:16" ht="90" hidden="1" x14ac:dyDescent="0.25">
      <c r="A202" s="15" t="s">
        <v>409</v>
      </c>
      <c r="B202" t="s">
        <v>28</v>
      </c>
      <c r="C202" s="15" t="s">
        <v>187</v>
      </c>
      <c r="D202" s="15" t="s">
        <v>55</v>
      </c>
      <c r="E202" s="27" t="s">
        <v>399</v>
      </c>
      <c r="F202" s="28" t="s">
        <v>274</v>
      </c>
      <c r="G202" s="29" t="s">
        <v>259</v>
      </c>
      <c r="H202" s="15" t="s">
        <v>178</v>
      </c>
      <c r="I202" s="15" t="s">
        <v>276</v>
      </c>
      <c r="J202" s="15" t="s">
        <v>312</v>
      </c>
      <c r="K202" s="15" t="s">
        <v>251</v>
      </c>
      <c r="L202" s="15" t="s">
        <v>261</v>
      </c>
      <c r="M202" s="15" t="s">
        <v>86</v>
      </c>
      <c r="N202" s="15" t="s">
        <v>254</v>
      </c>
      <c r="O202" s="27" t="s">
        <v>476</v>
      </c>
      <c r="P202" s="27" t="s">
        <v>408</v>
      </c>
    </row>
    <row r="203" spans="1:16" ht="90" hidden="1" x14ac:dyDescent="0.25">
      <c r="A203" s="15" t="s">
        <v>500</v>
      </c>
      <c r="B203" t="s">
        <v>28</v>
      </c>
      <c r="C203" s="15" t="s">
        <v>195</v>
      </c>
      <c r="D203" s="15" t="s">
        <v>325</v>
      </c>
      <c r="E203" s="27" t="s">
        <v>246</v>
      </c>
      <c r="F203" s="28" t="s">
        <v>274</v>
      </c>
      <c r="G203" s="29" t="s">
        <v>259</v>
      </c>
      <c r="H203" s="15" t="s">
        <v>178</v>
      </c>
      <c r="I203" s="15" t="s">
        <v>270</v>
      </c>
      <c r="J203" s="15" t="s">
        <v>319</v>
      </c>
      <c r="K203" s="15" t="s">
        <v>294</v>
      </c>
      <c r="L203" s="15" t="s">
        <v>267</v>
      </c>
      <c r="M203" s="15" t="s">
        <v>262</v>
      </c>
      <c r="N203" s="15" t="s">
        <v>329</v>
      </c>
      <c r="O203" s="27" t="s">
        <v>476</v>
      </c>
      <c r="P203" s="27" t="s">
        <v>408</v>
      </c>
    </row>
    <row r="204" spans="1:16" ht="90" hidden="1" x14ac:dyDescent="0.25">
      <c r="A204" s="15" t="s">
        <v>358</v>
      </c>
      <c r="B204" t="s">
        <v>28</v>
      </c>
      <c r="C204" s="15" t="s">
        <v>195</v>
      </c>
      <c r="D204" s="15" t="s">
        <v>325</v>
      </c>
      <c r="E204" s="27" t="s">
        <v>258</v>
      </c>
      <c r="F204" s="28" t="s">
        <v>268</v>
      </c>
      <c r="G204" s="29" t="s">
        <v>259</v>
      </c>
      <c r="H204" s="15" t="s">
        <v>178</v>
      </c>
      <c r="I204" s="15" t="s">
        <v>336</v>
      </c>
      <c r="J204" s="15" t="s">
        <v>359</v>
      </c>
      <c r="K204" s="15" t="s">
        <v>251</v>
      </c>
      <c r="L204" s="15" t="s">
        <v>261</v>
      </c>
      <c r="M204" s="15" t="s">
        <v>262</v>
      </c>
      <c r="N204" s="15" t="s">
        <v>254</v>
      </c>
      <c r="O204" s="27" t="s">
        <v>374</v>
      </c>
      <c r="P204" s="27" t="s">
        <v>408</v>
      </c>
    </row>
    <row r="205" spans="1:16" ht="90" hidden="1" x14ac:dyDescent="0.25">
      <c r="A205" s="15" t="s">
        <v>501</v>
      </c>
      <c r="B205" t="s">
        <v>28</v>
      </c>
      <c r="C205" s="15" t="s">
        <v>195</v>
      </c>
      <c r="D205" s="15" t="s">
        <v>325</v>
      </c>
      <c r="E205" s="27" t="s">
        <v>246</v>
      </c>
      <c r="F205" s="28" t="s">
        <v>274</v>
      </c>
      <c r="G205" s="29" t="s">
        <v>310</v>
      </c>
      <c r="H205" s="15" t="s">
        <v>178</v>
      </c>
      <c r="I205" s="15" t="s">
        <v>249</v>
      </c>
      <c r="J205" s="15" t="s">
        <v>250</v>
      </c>
      <c r="K205" s="15" t="s">
        <v>251</v>
      </c>
      <c r="L205" s="15" t="s">
        <v>372</v>
      </c>
      <c r="M205" s="15" t="s">
        <v>435</v>
      </c>
      <c r="N205" s="15" t="s">
        <v>254</v>
      </c>
      <c r="O205" s="27" t="s">
        <v>476</v>
      </c>
      <c r="P205" s="27" t="s">
        <v>408</v>
      </c>
    </row>
    <row r="206" spans="1:16" ht="105" hidden="1" x14ac:dyDescent="0.25">
      <c r="A206" s="15" t="s">
        <v>324</v>
      </c>
      <c r="B206" t="s">
        <v>28</v>
      </c>
      <c r="C206" s="15" t="s">
        <v>194</v>
      </c>
      <c r="D206" s="15" t="s">
        <v>325</v>
      </c>
      <c r="E206" s="27" t="s">
        <v>258</v>
      </c>
      <c r="F206" s="28" t="s">
        <v>247</v>
      </c>
      <c r="G206" s="29" t="s">
        <v>259</v>
      </c>
      <c r="H206" s="15" t="s">
        <v>281</v>
      </c>
      <c r="I206" s="15" t="s">
        <v>249</v>
      </c>
      <c r="J206" s="15" t="s">
        <v>312</v>
      </c>
      <c r="K206" s="15" t="s">
        <v>334</v>
      </c>
      <c r="L206" s="15" t="s">
        <v>261</v>
      </c>
      <c r="M206" s="15" t="s">
        <v>262</v>
      </c>
      <c r="N206" s="15" t="s">
        <v>263</v>
      </c>
      <c r="O206" s="27" t="s">
        <v>476</v>
      </c>
      <c r="P206" s="27" t="s">
        <v>408</v>
      </c>
    </row>
    <row r="207" spans="1:16" ht="90" hidden="1" x14ac:dyDescent="0.25">
      <c r="A207" s="15" t="s">
        <v>403</v>
      </c>
      <c r="B207" t="s">
        <v>28</v>
      </c>
      <c r="C207" s="15" t="s">
        <v>182</v>
      </c>
      <c r="D207" s="15" t="s">
        <v>245</v>
      </c>
      <c r="E207" s="27" t="s">
        <v>399</v>
      </c>
      <c r="F207" s="28" t="s">
        <v>274</v>
      </c>
      <c r="G207" s="29" t="s">
        <v>305</v>
      </c>
      <c r="H207" s="15" t="s">
        <v>178</v>
      </c>
      <c r="I207" s="15" t="s">
        <v>270</v>
      </c>
      <c r="J207" s="15" t="s">
        <v>312</v>
      </c>
      <c r="K207" s="15" t="s">
        <v>251</v>
      </c>
      <c r="L207" s="15" t="s">
        <v>252</v>
      </c>
      <c r="M207" s="15" t="s">
        <v>262</v>
      </c>
      <c r="N207" s="15" t="s">
        <v>254</v>
      </c>
      <c r="O207" s="27" t="s">
        <v>374</v>
      </c>
      <c r="P207" s="27" t="s">
        <v>408</v>
      </c>
    </row>
    <row r="208" spans="1:16" ht="105" hidden="1" x14ac:dyDescent="0.25">
      <c r="A208" s="15" t="s">
        <v>430</v>
      </c>
      <c r="B208" t="s">
        <v>28</v>
      </c>
      <c r="C208" s="15" t="s">
        <v>182</v>
      </c>
      <c r="D208" s="15" t="s">
        <v>245</v>
      </c>
      <c r="E208" s="27" t="s">
        <v>323</v>
      </c>
      <c r="F208" s="28" t="s">
        <v>247</v>
      </c>
      <c r="G208" s="29" t="s">
        <v>259</v>
      </c>
      <c r="H208" s="15" t="s">
        <v>178</v>
      </c>
      <c r="I208" s="15" t="s">
        <v>270</v>
      </c>
      <c r="J208" s="15" t="s">
        <v>250</v>
      </c>
      <c r="K208" s="15" t="s">
        <v>251</v>
      </c>
      <c r="L208" s="15" t="s">
        <v>321</v>
      </c>
      <c r="M208" s="15" t="s">
        <v>262</v>
      </c>
      <c r="N208" s="27" t="s">
        <v>502</v>
      </c>
      <c r="O208" s="27" t="s">
        <v>374</v>
      </c>
      <c r="P208" s="27" t="s">
        <v>408</v>
      </c>
    </row>
    <row r="209" spans="1:16" ht="120" hidden="1" x14ac:dyDescent="0.25">
      <c r="A209" s="15" t="s">
        <v>429</v>
      </c>
      <c r="B209" t="s">
        <v>28</v>
      </c>
      <c r="C209" s="15" t="s">
        <v>182</v>
      </c>
      <c r="D209" s="15" t="s">
        <v>245</v>
      </c>
      <c r="E209" s="27" t="s">
        <v>326</v>
      </c>
      <c r="F209" s="28" t="s">
        <v>268</v>
      </c>
      <c r="G209" s="29" t="s">
        <v>310</v>
      </c>
      <c r="H209" s="15" t="s">
        <v>178</v>
      </c>
      <c r="I209" s="15" t="s">
        <v>270</v>
      </c>
      <c r="J209" s="15" t="s">
        <v>250</v>
      </c>
      <c r="K209" s="15" t="s">
        <v>251</v>
      </c>
      <c r="L209" s="15" t="s">
        <v>252</v>
      </c>
      <c r="M209" s="15" t="s">
        <v>262</v>
      </c>
      <c r="N209" s="27" t="s">
        <v>65</v>
      </c>
      <c r="O209" s="27" t="s">
        <v>374</v>
      </c>
      <c r="P209" s="27" t="s">
        <v>408</v>
      </c>
    </row>
    <row r="210" spans="1:16" ht="120" hidden="1" x14ac:dyDescent="0.25">
      <c r="A210" s="15" t="s">
        <v>503</v>
      </c>
      <c r="B210" t="s">
        <v>54</v>
      </c>
      <c r="C210" s="15" t="s">
        <v>195</v>
      </c>
      <c r="D210" s="15" t="s">
        <v>325</v>
      </c>
      <c r="E210" s="27" t="s">
        <v>246</v>
      </c>
      <c r="F210" s="28" t="s">
        <v>274</v>
      </c>
      <c r="G210" s="29" t="s">
        <v>259</v>
      </c>
      <c r="H210" s="15" t="s">
        <v>281</v>
      </c>
      <c r="I210" s="15" t="s">
        <v>270</v>
      </c>
      <c r="J210" s="15" t="s">
        <v>312</v>
      </c>
      <c r="K210" s="15" t="s">
        <v>395</v>
      </c>
      <c r="L210" s="15" t="s">
        <v>252</v>
      </c>
      <c r="M210" s="15" t="s">
        <v>253</v>
      </c>
      <c r="N210" s="27" t="s">
        <v>65</v>
      </c>
      <c r="O210" s="27" t="s">
        <v>476</v>
      </c>
      <c r="P210" s="27" t="s">
        <v>408</v>
      </c>
    </row>
    <row r="211" spans="1:16" ht="105" hidden="1" x14ac:dyDescent="0.25">
      <c r="A211" s="15" t="s">
        <v>504</v>
      </c>
      <c r="B211" t="s">
        <v>42</v>
      </c>
      <c r="C211" s="15" t="s">
        <v>214</v>
      </c>
      <c r="D211" s="15" t="s">
        <v>472</v>
      </c>
      <c r="E211" s="27" t="s">
        <v>258</v>
      </c>
      <c r="F211" s="28" t="s">
        <v>247</v>
      </c>
      <c r="G211" s="29" t="s">
        <v>303</v>
      </c>
      <c r="H211" s="15" t="s">
        <v>269</v>
      </c>
      <c r="I211" s="15" t="s">
        <v>270</v>
      </c>
      <c r="J211" s="15" t="s">
        <v>250</v>
      </c>
      <c r="K211" s="15" t="s">
        <v>251</v>
      </c>
      <c r="L211" s="15" t="s">
        <v>261</v>
      </c>
      <c r="M211" s="15" t="s">
        <v>262</v>
      </c>
      <c r="N211" s="27" t="s">
        <v>329</v>
      </c>
      <c r="O211" s="27" t="s">
        <v>476</v>
      </c>
      <c r="P211" s="27" t="s">
        <v>408</v>
      </c>
    </row>
    <row r="212" spans="1:16" ht="120" hidden="1" x14ac:dyDescent="0.25">
      <c r="A212" s="15" t="s">
        <v>505</v>
      </c>
      <c r="B212" t="s">
        <v>244</v>
      </c>
      <c r="C212" s="15" t="s">
        <v>194</v>
      </c>
      <c r="D212" s="15" t="s">
        <v>325</v>
      </c>
      <c r="E212" s="27" t="s">
        <v>417</v>
      </c>
      <c r="F212" s="28" t="s">
        <v>506</v>
      </c>
      <c r="G212" s="29" t="s">
        <v>248</v>
      </c>
      <c r="H212" s="15" t="s">
        <v>178</v>
      </c>
      <c r="I212" s="15" t="s">
        <v>276</v>
      </c>
      <c r="J212" s="15" t="s">
        <v>282</v>
      </c>
      <c r="K212" s="15" t="s">
        <v>334</v>
      </c>
      <c r="L212" s="15" t="s">
        <v>261</v>
      </c>
      <c r="M212" s="15" t="s">
        <v>262</v>
      </c>
      <c r="N212" s="27" t="s">
        <v>65</v>
      </c>
      <c r="O212" s="27" t="s">
        <v>374</v>
      </c>
      <c r="P212" s="27" t="s">
        <v>408</v>
      </c>
    </row>
    <row r="213" spans="1:16" ht="120" hidden="1" x14ac:dyDescent="0.25">
      <c r="A213" s="15" t="s">
        <v>507</v>
      </c>
      <c r="B213" t="s">
        <v>54</v>
      </c>
      <c r="C213" s="15" t="s">
        <v>182</v>
      </c>
      <c r="D213" s="15" t="s">
        <v>245</v>
      </c>
      <c r="E213" s="27" t="s">
        <v>246</v>
      </c>
      <c r="F213" s="28" t="s">
        <v>302</v>
      </c>
      <c r="G213" s="29" t="s">
        <v>259</v>
      </c>
      <c r="H213" s="15" t="s">
        <v>178</v>
      </c>
      <c r="I213" s="15" t="s">
        <v>311</v>
      </c>
      <c r="J213" s="15" t="s">
        <v>312</v>
      </c>
      <c r="K213" s="15" t="s">
        <v>251</v>
      </c>
      <c r="L213" s="15" t="s">
        <v>321</v>
      </c>
      <c r="M213" s="16" t="s">
        <v>283</v>
      </c>
      <c r="N213" s="27" t="s">
        <v>65</v>
      </c>
      <c r="O213" s="27" t="s">
        <v>374</v>
      </c>
      <c r="P213" s="27" t="s">
        <v>408</v>
      </c>
    </row>
    <row r="214" spans="1:16" ht="120" hidden="1" x14ac:dyDescent="0.25">
      <c r="A214" s="15" t="s">
        <v>508</v>
      </c>
      <c r="B214" t="s">
        <v>244</v>
      </c>
      <c r="C214" s="15" t="s">
        <v>182</v>
      </c>
      <c r="D214" s="15" t="s">
        <v>245</v>
      </c>
      <c r="E214" s="27" t="s">
        <v>308</v>
      </c>
      <c r="F214" s="28" t="s">
        <v>274</v>
      </c>
      <c r="G214" s="29" t="s">
        <v>303</v>
      </c>
      <c r="H214" s="15" t="s">
        <v>178</v>
      </c>
      <c r="I214" s="27" t="s">
        <v>465</v>
      </c>
      <c r="J214" s="15" t="s">
        <v>250</v>
      </c>
      <c r="K214" s="15" t="s">
        <v>294</v>
      </c>
      <c r="L214" s="15" t="s">
        <v>414</v>
      </c>
      <c r="M214" s="27" t="s">
        <v>435</v>
      </c>
      <c r="N214" s="27" t="s">
        <v>65</v>
      </c>
      <c r="O214" s="27" t="s">
        <v>476</v>
      </c>
      <c r="P214" s="27" t="s">
        <v>408</v>
      </c>
    </row>
    <row r="215" spans="1:16" ht="105" hidden="1" x14ac:dyDescent="0.25">
      <c r="A215" s="15" t="s">
        <v>360</v>
      </c>
      <c r="B215" t="s">
        <v>28</v>
      </c>
      <c r="C215" s="15" t="s">
        <v>195</v>
      </c>
      <c r="D215" s="15" t="s">
        <v>325</v>
      </c>
      <c r="E215" s="27" t="s">
        <v>258</v>
      </c>
      <c r="F215" s="28" t="s">
        <v>274</v>
      </c>
      <c r="G215" s="29" t="s">
        <v>310</v>
      </c>
      <c r="H215" s="15" t="s">
        <v>281</v>
      </c>
      <c r="I215" s="27" t="s">
        <v>287</v>
      </c>
      <c r="J215" s="27" t="s">
        <v>509</v>
      </c>
      <c r="K215" s="15" t="s">
        <v>334</v>
      </c>
      <c r="L215" s="15" t="s">
        <v>252</v>
      </c>
      <c r="M215" s="27" t="s">
        <v>86</v>
      </c>
      <c r="N215" s="27" t="s">
        <v>460</v>
      </c>
      <c r="O215" s="27" t="s">
        <v>476</v>
      </c>
      <c r="P215" s="27" t="s">
        <v>408</v>
      </c>
    </row>
    <row r="216" spans="1:16" ht="90" hidden="1" x14ac:dyDescent="0.25">
      <c r="A216" s="15" t="s">
        <v>510</v>
      </c>
      <c r="B216" t="s">
        <v>28</v>
      </c>
      <c r="C216" s="15" t="s">
        <v>201</v>
      </c>
      <c r="D216" s="15" t="s">
        <v>376</v>
      </c>
      <c r="E216" s="27" t="s">
        <v>246</v>
      </c>
      <c r="F216" s="28" t="s">
        <v>274</v>
      </c>
      <c r="G216" s="29" t="s">
        <v>310</v>
      </c>
      <c r="H216" s="15" t="s">
        <v>178</v>
      </c>
      <c r="I216" s="27" t="s">
        <v>465</v>
      </c>
      <c r="J216" s="27" t="s">
        <v>509</v>
      </c>
      <c r="K216" s="15" t="s">
        <v>251</v>
      </c>
      <c r="L216" s="15" t="s">
        <v>252</v>
      </c>
      <c r="M216" s="27" t="s">
        <v>366</v>
      </c>
      <c r="N216" s="27" t="s">
        <v>329</v>
      </c>
      <c r="O216" s="27" t="s">
        <v>476</v>
      </c>
      <c r="P216" s="27" t="s">
        <v>408</v>
      </c>
    </row>
    <row r="217" spans="1:16" ht="120" hidden="1" x14ac:dyDescent="0.25">
      <c r="A217" s="15" t="s">
        <v>403</v>
      </c>
      <c r="B217" t="s">
        <v>28</v>
      </c>
      <c r="C217" s="15" t="s">
        <v>199</v>
      </c>
      <c r="D217" s="15" t="s">
        <v>175</v>
      </c>
      <c r="E217" s="27" t="s">
        <v>258</v>
      </c>
      <c r="F217" s="28" t="s">
        <v>274</v>
      </c>
      <c r="G217" s="29" t="s">
        <v>303</v>
      </c>
      <c r="H217" s="15" t="s">
        <v>178</v>
      </c>
      <c r="I217" s="27" t="s">
        <v>318</v>
      </c>
      <c r="J217" s="27" t="s">
        <v>509</v>
      </c>
      <c r="K217" s="15" t="s">
        <v>288</v>
      </c>
      <c r="L217" s="15" t="s">
        <v>252</v>
      </c>
      <c r="M217" s="27" t="s">
        <v>86</v>
      </c>
      <c r="N217" s="27" t="s">
        <v>65</v>
      </c>
      <c r="O217" s="27" t="s">
        <v>476</v>
      </c>
      <c r="P217" s="27" t="s">
        <v>408</v>
      </c>
    </row>
    <row r="218" spans="1:16" ht="120" hidden="1" x14ac:dyDescent="0.25">
      <c r="A218" s="15" t="s">
        <v>324</v>
      </c>
      <c r="B218" t="s">
        <v>28</v>
      </c>
      <c r="C218" s="15" t="s">
        <v>194</v>
      </c>
      <c r="D218" s="15" t="s">
        <v>325</v>
      </c>
      <c r="E218" s="27" t="s">
        <v>258</v>
      </c>
      <c r="F218" s="28" t="s">
        <v>274</v>
      </c>
      <c r="G218" s="29" t="s">
        <v>303</v>
      </c>
      <c r="H218" s="15" t="s">
        <v>19</v>
      </c>
      <c r="I218" s="27" t="s">
        <v>249</v>
      </c>
      <c r="J218" s="27" t="s">
        <v>511</v>
      </c>
      <c r="K218" s="15" t="s">
        <v>294</v>
      </c>
      <c r="L218" s="15" t="s">
        <v>321</v>
      </c>
      <c r="M218" s="27" t="s">
        <v>86</v>
      </c>
      <c r="N218" s="27" t="s">
        <v>65</v>
      </c>
      <c r="O218" s="27" t="s">
        <v>476</v>
      </c>
      <c r="P218" s="27" t="s">
        <v>408</v>
      </c>
    </row>
    <row r="219" spans="1:16" ht="105" hidden="1" x14ac:dyDescent="0.25">
      <c r="A219" s="15" t="s">
        <v>512</v>
      </c>
      <c r="B219" t="s">
        <v>244</v>
      </c>
      <c r="C219" s="15" t="s">
        <v>215</v>
      </c>
      <c r="D219" s="15" t="s">
        <v>325</v>
      </c>
      <c r="E219" s="27" t="s">
        <v>258</v>
      </c>
      <c r="F219" s="28" t="s">
        <v>247</v>
      </c>
      <c r="G219" s="29" t="s">
        <v>248</v>
      </c>
      <c r="H219" s="15" t="s">
        <v>178</v>
      </c>
      <c r="I219" s="27" t="s">
        <v>386</v>
      </c>
      <c r="J219" s="27" t="s">
        <v>388</v>
      </c>
      <c r="K219" s="15" t="s">
        <v>294</v>
      </c>
      <c r="L219" s="16" t="s">
        <v>513</v>
      </c>
      <c r="M219" s="27" t="s">
        <v>439</v>
      </c>
      <c r="N219" s="27" t="s">
        <v>460</v>
      </c>
      <c r="O219" s="27" t="s">
        <v>476</v>
      </c>
      <c r="P219" s="27" t="s">
        <v>408</v>
      </c>
    </row>
    <row r="220" spans="1:16" ht="120" hidden="1" x14ac:dyDescent="0.25">
      <c r="A220" s="15" t="s">
        <v>403</v>
      </c>
      <c r="B220" t="s">
        <v>28</v>
      </c>
      <c r="C220" s="15" t="s">
        <v>182</v>
      </c>
      <c r="D220" s="15" t="s">
        <v>245</v>
      </c>
      <c r="E220" s="27" t="s">
        <v>267</v>
      </c>
      <c r="F220" s="28" t="s">
        <v>274</v>
      </c>
      <c r="G220" s="29" t="s">
        <v>275</v>
      </c>
      <c r="H220" s="15" t="s">
        <v>178</v>
      </c>
      <c r="I220" s="27" t="s">
        <v>287</v>
      </c>
      <c r="J220" s="27" t="s">
        <v>511</v>
      </c>
      <c r="K220" s="15" t="s">
        <v>94</v>
      </c>
      <c r="L220" s="27" t="s">
        <v>514</v>
      </c>
      <c r="M220" s="27" t="s">
        <v>515</v>
      </c>
      <c r="N220" s="27" t="s">
        <v>65</v>
      </c>
      <c r="O220" s="27" t="s">
        <v>374</v>
      </c>
      <c r="P220" s="27" t="s">
        <v>408</v>
      </c>
    </row>
    <row r="221" spans="1:16" ht="120" hidden="1" x14ac:dyDescent="0.25">
      <c r="A221" s="15" t="s">
        <v>516</v>
      </c>
      <c r="B221" t="s">
        <v>28</v>
      </c>
      <c r="C221" s="15" t="s">
        <v>195</v>
      </c>
      <c r="D221" s="15" t="s">
        <v>325</v>
      </c>
      <c r="E221" s="27" t="s">
        <v>399</v>
      </c>
      <c r="F221" s="28" t="s">
        <v>268</v>
      </c>
      <c r="G221" s="29" t="s">
        <v>310</v>
      </c>
      <c r="H221" s="15" t="s">
        <v>178</v>
      </c>
      <c r="I221" s="27" t="s">
        <v>276</v>
      </c>
      <c r="J221" s="27" t="s">
        <v>509</v>
      </c>
      <c r="K221" s="15" t="s">
        <v>251</v>
      </c>
      <c r="L221" s="27" t="s">
        <v>513</v>
      </c>
      <c r="M221" s="27" t="s">
        <v>86</v>
      </c>
      <c r="N221" s="27" t="s">
        <v>65</v>
      </c>
      <c r="O221" s="27" t="s">
        <v>374</v>
      </c>
      <c r="P221" s="27" t="s">
        <v>408</v>
      </c>
    </row>
    <row r="222" spans="1:16" ht="105" hidden="1" x14ac:dyDescent="0.25">
      <c r="A222" s="15" t="s">
        <v>517</v>
      </c>
      <c r="B222" t="s">
        <v>42</v>
      </c>
      <c r="C222" s="15" t="s">
        <v>210</v>
      </c>
      <c r="D222" s="15" t="s">
        <v>175</v>
      </c>
      <c r="E222" s="27" t="s">
        <v>258</v>
      </c>
      <c r="F222" s="28" t="s">
        <v>247</v>
      </c>
      <c r="G222" s="29" t="s">
        <v>310</v>
      </c>
      <c r="H222" s="15" t="s">
        <v>178</v>
      </c>
      <c r="I222" s="27" t="s">
        <v>287</v>
      </c>
      <c r="J222" s="27" t="s">
        <v>518</v>
      </c>
      <c r="K222" s="15" t="s">
        <v>251</v>
      </c>
      <c r="L222" s="27" t="s">
        <v>95</v>
      </c>
      <c r="M222" s="27" t="s">
        <v>86</v>
      </c>
      <c r="N222" s="27" t="s">
        <v>460</v>
      </c>
      <c r="O222" s="27" t="s">
        <v>476</v>
      </c>
      <c r="P222" s="27" t="s">
        <v>408</v>
      </c>
    </row>
    <row r="223" spans="1:16" ht="90" hidden="1" x14ac:dyDescent="0.25">
      <c r="A223" s="15" t="s">
        <v>357</v>
      </c>
      <c r="B223" t="s">
        <v>28</v>
      </c>
      <c r="C223" s="15" t="s">
        <v>189</v>
      </c>
      <c r="D223" s="15" t="s">
        <v>296</v>
      </c>
      <c r="E223" s="27" t="s">
        <v>267</v>
      </c>
      <c r="F223" s="28" t="s">
        <v>274</v>
      </c>
      <c r="G223" s="29" t="s">
        <v>280</v>
      </c>
      <c r="H223" s="15" t="s">
        <v>178</v>
      </c>
      <c r="I223" s="27" t="s">
        <v>276</v>
      </c>
      <c r="J223" s="27" t="s">
        <v>21</v>
      </c>
      <c r="K223" s="15" t="s">
        <v>251</v>
      </c>
      <c r="L223" s="27" t="s">
        <v>513</v>
      </c>
      <c r="M223" s="27" t="s">
        <v>435</v>
      </c>
      <c r="N223" s="27" t="s">
        <v>460</v>
      </c>
      <c r="O223" s="27" t="s">
        <v>476</v>
      </c>
      <c r="P223" s="27" t="s">
        <v>408</v>
      </c>
    </row>
    <row r="224" spans="1:16" ht="90" hidden="1" x14ac:dyDescent="0.25">
      <c r="A224" s="15" t="s">
        <v>519</v>
      </c>
      <c r="B224" t="s">
        <v>42</v>
      </c>
      <c r="C224" s="15" t="s">
        <v>214</v>
      </c>
      <c r="D224" s="15" t="s">
        <v>472</v>
      </c>
      <c r="E224" s="27" t="s">
        <v>258</v>
      </c>
      <c r="F224" s="28" t="s">
        <v>274</v>
      </c>
      <c r="G224" s="29" t="s">
        <v>303</v>
      </c>
      <c r="H224" s="48" t="s">
        <v>178</v>
      </c>
      <c r="I224" s="27" t="s">
        <v>249</v>
      </c>
      <c r="J224" s="27" t="s">
        <v>359</v>
      </c>
      <c r="K224" s="15" t="s">
        <v>294</v>
      </c>
      <c r="L224" s="27" t="s">
        <v>478</v>
      </c>
      <c r="M224" s="27" t="s">
        <v>439</v>
      </c>
      <c r="N224" s="27" t="s">
        <v>460</v>
      </c>
      <c r="O224" s="27" t="s">
        <v>476</v>
      </c>
      <c r="P224" s="27" t="s">
        <v>408</v>
      </c>
    </row>
    <row r="225" spans="1:16" ht="120" hidden="1" x14ac:dyDescent="0.25">
      <c r="A225" s="15" t="s">
        <v>520</v>
      </c>
      <c r="B225" t="s">
        <v>42</v>
      </c>
      <c r="C225" s="15" t="s">
        <v>182</v>
      </c>
      <c r="D225" s="15" t="s">
        <v>245</v>
      </c>
      <c r="E225" s="27" t="s">
        <v>267</v>
      </c>
      <c r="F225" s="28" t="s">
        <v>397</v>
      </c>
      <c r="G225" s="29" t="s">
        <v>248</v>
      </c>
      <c r="H225" s="27" t="s">
        <v>281</v>
      </c>
      <c r="I225" s="27" t="s">
        <v>249</v>
      </c>
      <c r="J225" s="27" t="s">
        <v>21</v>
      </c>
      <c r="K225" s="15" t="s">
        <v>251</v>
      </c>
      <c r="L225" s="27" t="s">
        <v>95</v>
      </c>
      <c r="M225" s="27" t="s">
        <v>86</v>
      </c>
      <c r="N225" s="27" t="s">
        <v>65</v>
      </c>
      <c r="O225" s="27" t="s">
        <v>476</v>
      </c>
      <c r="P225" s="27" t="s">
        <v>408</v>
      </c>
    </row>
    <row r="226" spans="1:16" ht="105" hidden="1" x14ac:dyDescent="0.25">
      <c r="A226" s="15" t="s">
        <v>521</v>
      </c>
      <c r="B226" t="s">
        <v>42</v>
      </c>
      <c r="C226" s="15" t="s">
        <v>195</v>
      </c>
      <c r="D226" s="15" t="s">
        <v>325</v>
      </c>
      <c r="E226" s="27" t="s">
        <v>258</v>
      </c>
      <c r="F226" s="28" t="s">
        <v>268</v>
      </c>
      <c r="G226" s="29" t="s">
        <v>303</v>
      </c>
      <c r="H226" s="27" t="s">
        <v>269</v>
      </c>
      <c r="I226" s="27" t="s">
        <v>287</v>
      </c>
      <c r="J226" s="27" t="s">
        <v>282</v>
      </c>
      <c r="K226" s="15" t="s">
        <v>251</v>
      </c>
      <c r="L226" s="27" t="s">
        <v>522</v>
      </c>
      <c r="M226" s="27" t="s">
        <v>439</v>
      </c>
      <c r="N226" s="27" t="s">
        <v>329</v>
      </c>
      <c r="O226" s="27" t="s">
        <v>476</v>
      </c>
      <c r="P226" s="27" t="s">
        <v>408</v>
      </c>
    </row>
    <row r="227" spans="1:16" ht="120" hidden="1" x14ac:dyDescent="0.25">
      <c r="A227" s="15" t="s">
        <v>523</v>
      </c>
      <c r="B227" t="s">
        <v>42</v>
      </c>
      <c r="C227" s="15" t="s">
        <v>182</v>
      </c>
      <c r="D227" s="15" t="s">
        <v>245</v>
      </c>
      <c r="E227" s="27" t="s">
        <v>258</v>
      </c>
      <c r="F227" s="28" t="s">
        <v>274</v>
      </c>
      <c r="G227" s="29" t="s">
        <v>303</v>
      </c>
      <c r="H227" s="27" t="s">
        <v>19</v>
      </c>
      <c r="I227" s="27" t="s">
        <v>318</v>
      </c>
      <c r="J227" s="27" t="s">
        <v>509</v>
      </c>
      <c r="K227" s="15" t="s">
        <v>251</v>
      </c>
      <c r="L227" s="27" t="s">
        <v>514</v>
      </c>
      <c r="M227" s="27" t="s">
        <v>439</v>
      </c>
      <c r="N227" s="27" t="s">
        <v>65</v>
      </c>
      <c r="O227" s="27" t="s">
        <v>476</v>
      </c>
      <c r="P227" s="27" t="s">
        <v>408</v>
      </c>
    </row>
    <row r="228" spans="1:16" ht="120" hidden="1" x14ac:dyDescent="0.25">
      <c r="A228" s="15" t="s">
        <v>524</v>
      </c>
      <c r="B228" t="s">
        <v>42</v>
      </c>
      <c r="C228" s="15" t="s">
        <v>182</v>
      </c>
      <c r="D228" s="15" t="s">
        <v>245</v>
      </c>
      <c r="E228" s="27" t="s">
        <v>431</v>
      </c>
      <c r="F228" s="28" t="s">
        <v>343</v>
      </c>
      <c r="G228" s="29" t="s">
        <v>303</v>
      </c>
      <c r="H228" s="27" t="s">
        <v>269</v>
      </c>
      <c r="I228" s="27" t="s">
        <v>249</v>
      </c>
      <c r="J228" s="27" t="s">
        <v>452</v>
      </c>
      <c r="K228" s="15" t="s">
        <v>334</v>
      </c>
      <c r="L228" s="27" t="s">
        <v>525</v>
      </c>
      <c r="M228" s="27" t="s">
        <v>439</v>
      </c>
      <c r="N228" s="27" t="s">
        <v>65</v>
      </c>
      <c r="O228" s="27" t="s">
        <v>374</v>
      </c>
      <c r="P228" s="27" t="s">
        <v>408</v>
      </c>
    </row>
    <row r="229" spans="1:16" ht="90" hidden="1" x14ac:dyDescent="0.25">
      <c r="A229" s="15" t="s">
        <v>357</v>
      </c>
      <c r="B229" t="s">
        <v>28</v>
      </c>
      <c r="C229" s="15" t="s">
        <v>216</v>
      </c>
      <c r="D229" s="15" t="s">
        <v>177</v>
      </c>
      <c r="E229" s="27" t="s">
        <v>246</v>
      </c>
      <c r="F229" s="28" t="s">
        <v>274</v>
      </c>
      <c r="G229" s="29" t="s">
        <v>303</v>
      </c>
      <c r="H229" s="27" t="s">
        <v>269</v>
      </c>
      <c r="I229" s="27" t="s">
        <v>276</v>
      </c>
      <c r="J229" s="27" t="s">
        <v>526</v>
      </c>
      <c r="K229" s="15" t="s">
        <v>334</v>
      </c>
      <c r="L229" s="27" t="s">
        <v>372</v>
      </c>
      <c r="M229" s="27" t="s">
        <v>515</v>
      </c>
      <c r="N229" s="27" t="s">
        <v>460</v>
      </c>
      <c r="O229" s="27" t="s">
        <v>476</v>
      </c>
      <c r="P229" s="27" t="s">
        <v>408</v>
      </c>
    </row>
    <row r="230" spans="1:16" ht="120" hidden="1" x14ac:dyDescent="0.25">
      <c r="A230" s="15" t="s">
        <v>527</v>
      </c>
      <c r="B230" t="s">
        <v>42</v>
      </c>
      <c r="C230" s="15" t="s">
        <v>217</v>
      </c>
      <c r="D230" s="15" t="s">
        <v>325</v>
      </c>
      <c r="E230" s="27" t="s">
        <v>431</v>
      </c>
      <c r="F230" s="28" t="s">
        <v>268</v>
      </c>
      <c r="G230" s="29" t="s">
        <v>259</v>
      </c>
      <c r="H230" s="27" t="s">
        <v>281</v>
      </c>
      <c r="I230" s="27" t="s">
        <v>287</v>
      </c>
      <c r="J230" s="27" t="s">
        <v>528</v>
      </c>
      <c r="K230" s="27" t="s">
        <v>94</v>
      </c>
      <c r="L230" s="27" t="s">
        <v>522</v>
      </c>
      <c r="M230" s="27" t="s">
        <v>86</v>
      </c>
      <c r="N230" s="27" t="s">
        <v>65</v>
      </c>
      <c r="O230" s="27" t="s">
        <v>476</v>
      </c>
      <c r="P230" s="27" t="s">
        <v>408</v>
      </c>
    </row>
    <row r="231" spans="1:16" ht="120" hidden="1" x14ac:dyDescent="0.25">
      <c r="A231" s="15" t="s">
        <v>529</v>
      </c>
      <c r="B231" t="s">
        <v>42</v>
      </c>
      <c r="C231" s="15" t="s">
        <v>204</v>
      </c>
      <c r="D231" s="15" t="s">
        <v>29</v>
      </c>
      <c r="E231" s="27" t="s">
        <v>258</v>
      </c>
      <c r="F231" s="28" t="s">
        <v>274</v>
      </c>
      <c r="G231" s="29" t="s">
        <v>346</v>
      </c>
      <c r="H231" s="27" t="s">
        <v>281</v>
      </c>
      <c r="I231" s="27" t="s">
        <v>336</v>
      </c>
      <c r="J231" s="27" t="s">
        <v>528</v>
      </c>
      <c r="K231" s="27" t="s">
        <v>94</v>
      </c>
      <c r="L231" s="27" t="s">
        <v>478</v>
      </c>
      <c r="M231" s="27" t="s">
        <v>86</v>
      </c>
      <c r="N231" s="27" t="s">
        <v>65</v>
      </c>
      <c r="O231" s="27" t="s">
        <v>476</v>
      </c>
      <c r="P231" s="27" t="s">
        <v>408</v>
      </c>
    </row>
    <row r="232" spans="1:16" ht="120" hidden="1" x14ac:dyDescent="0.25">
      <c r="A232" s="15" t="s">
        <v>530</v>
      </c>
      <c r="B232" t="s">
        <v>244</v>
      </c>
      <c r="C232" s="15" t="s">
        <v>184</v>
      </c>
      <c r="D232" s="15" t="s">
        <v>266</v>
      </c>
      <c r="E232" s="27" t="s">
        <v>361</v>
      </c>
      <c r="F232" s="28" t="s">
        <v>343</v>
      </c>
      <c r="G232" s="29" t="s">
        <v>303</v>
      </c>
      <c r="H232" s="27" t="s">
        <v>269</v>
      </c>
      <c r="I232" s="27" t="s">
        <v>276</v>
      </c>
      <c r="J232" s="27" t="s">
        <v>531</v>
      </c>
      <c r="K232" s="27" t="s">
        <v>94</v>
      </c>
      <c r="L232" s="27" t="s">
        <v>532</v>
      </c>
      <c r="M232" s="27" t="s">
        <v>86</v>
      </c>
      <c r="N232" s="27" t="s">
        <v>65</v>
      </c>
      <c r="O232" s="27" t="s">
        <v>476</v>
      </c>
      <c r="P232" s="27" t="s">
        <v>408</v>
      </c>
    </row>
    <row r="233" spans="1:16" ht="120" hidden="1" x14ac:dyDescent="0.25">
      <c r="A233" s="15" t="s">
        <v>533</v>
      </c>
      <c r="B233" t="s">
        <v>28</v>
      </c>
      <c r="C233" s="15" t="s">
        <v>195</v>
      </c>
      <c r="D233" s="15" t="s">
        <v>325</v>
      </c>
      <c r="E233" s="27" t="s">
        <v>326</v>
      </c>
      <c r="F233" s="28" t="s">
        <v>302</v>
      </c>
      <c r="G233" s="29" t="s">
        <v>303</v>
      </c>
      <c r="H233" s="27" t="s">
        <v>19</v>
      </c>
      <c r="I233" s="27" t="s">
        <v>276</v>
      </c>
      <c r="J233" s="27" t="s">
        <v>509</v>
      </c>
      <c r="K233" s="27" t="s">
        <v>94</v>
      </c>
      <c r="L233" s="27" t="s">
        <v>514</v>
      </c>
      <c r="M233" s="27" t="s">
        <v>86</v>
      </c>
      <c r="N233" s="27" t="s">
        <v>65</v>
      </c>
      <c r="O233" s="27" t="s">
        <v>374</v>
      </c>
      <c r="P233" s="27" t="s">
        <v>408</v>
      </c>
    </row>
    <row r="234" spans="1:16" ht="120" hidden="1" x14ac:dyDescent="0.25">
      <c r="A234" s="15" t="s">
        <v>534</v>
      </c>
      <c r="B234" t="s">
        <v>28</v>
      </c>
      <c r="C234" s="15" t="s">
        <v>182</v>
      </c>
      <c r="D234" s="15" t="s">
        <v>245</v>
      </c>
      <c r="E234" s="27" t="s">
        <v>246</v>
      </c>
      <c r="F234" s="28" t="s">
        <v>247</v>
      </c>
      <c r="G234" s="29" t="s">
        <v>303</v>
      </c>
      <c r="H234" s="27" t="s">
        <v>281</v>
      </c>
      <c r="I234" s="27" t="s">
        <v>444</v>
      </c>
      <c r="J234" s="27" t="s">
        <v>509</v>
      </c>
      <c r="K234" s="27" t="s">
        <v>320</v>
      </c>
      <c r="L234" s="27" t="s">
        <v>351</v>
      </c>
      <c r="M234" s="27" t="s">
        <v>435</v>
      </c>
      <c r="N234" s="27" t="s">
        <v>65</v>
      </c>
      <c r="O234" s="27" t="s">
        <v>476</v>
      </c>
      <c r="P234" s="27" t="s">
        <v>408</v>
      </c>
    </row>
    <row r="235" spans="1:16" ht="120" hidden="1" x14ac:dyDescent="0.25">
      <c r="A235" s="15" t="s">
        <v>535</v>
      </c>
      <c r="B235" t="s">
        <v>42</v>
      </c>
      <c r="C235" s="15" t="s">
        <v>182</v>
      </c>
      <c r="D235" s="15" t="s">
        <v>245</v>
      </c>
      <c r="E235" s="27" t="s">
        <v>258</v>
      </c>
      <c r="F235" s="28" t="s">
        <v>343</v>
      </c>
      <c r="G235" s="29" t="s">
        <v>356</v>
      </c>
      <c r="H235" s="27" t="s">
        <v>281</v>
      </c>
      <c r="I235" s="27" t="s">
        <v>336</v>
      </c>
      <c r="J235" s="27" t="s">
        <v>531</v>
      </c>
      <c r="K235" s="27" t="s">
        <v>94</v>
      </c>
      <c r="L235" s="27" t="s">
        <v>365</v>
      </c>
      <c r="M235" s="27" t="s">
        <v>435</v>
      </c>
      <c r="N235" s="27" t="s">
        <v>65</v>
      </c>
      <c r="O235" s="27" t="s">
        <v>476</v>
      </c>
      <c r="P235" s="27" t="s">
        <v>408</v>
      </c>
    </row>
    <row r="236" spans="1:16" ht="120" hidden="1" x14ac:dyDescent="0.25">
      <c r="A236" s="15" t="s">
        <v>536</v>
      </c>
      <c r="B236" t="s">
        <v>42</v>
      </c>
      <c r="C236" s="15" t="s">
        <v>182</v>
      </c>
      <c r="D236" s="15" t="s">
        <v>245</v>
      </c>
      <c r="E236" s="27" t="s">
        <v>258</v>
      </c>
      <c r="F236" s="28" t="s">
        <v>268</v>
      </c>
      <c r="G236" s="29" t="s">
        <v>310</v>
      </c>
      <c r="H236" s="27" t="s">
        <v>174</v>
      </c>
      <c r="I236" s="27" t="s">
        <v>537</v>
      </c>
      <c r="J236" s="27" t="s">
        <v>531</v>
      </c>
      <c r="K236" s="27" t="s">
        <v>320</v>
      </c>
      <c r="L236" s="27" t="s">
        <v>514</v>
      </c>
      <c r="M236" s="27" t="s">
        <v>439</v>
      </c>
      <c r="N236" s="27" t="s">
        <v>65</v>
      </c>
      <c r="O236" s="27" t="s">
        <v>374</v>
      </c>
      <c r="P236" s="27" t="s">
        <v>408</v>
      </c>
    </row>
    <row r="237" spans="1:16" ht="120" hidden="1" x14ac:dyDescent="0.25">
      <c r="A237" s="15" t="s">
        <v>433</v>
      </c>
      <c r="B237" t="s">
        <v>28</v>
      </c>
      <c r="C237" s="15" t="s">
        <v>182</v>
      </c>
      <c r="D237" s="15" t="s">
        <v>245</v>
      </c>
      <c r="E237" s="27" t="s">
        <v>267</v>
      </c>
      <c r="F237" s="28" t="s">
        <v>247</v>
      </c>
      <c r="G237" s="29" t="s">
        <v>303</v>
      </c>
      <c r="H237" s="27" t="s">
        <v>269</v>
      </c>
      <c r="I237" s="27" t="s">
        <v>537</v>
      </c>
      <c r="J237" s="27" t="s">
        <v>509</v>
      </c>
      <c r="K237" s="27" t="s">
        <v>395</v>
      </c>
      <c r="L237" s="27" t="s">
        <v>513</v>
      </c>
      <c r="M237" s="27" t="s">
        <v>439</v>
      </c>
      <c r="N237" s="27" t="s">
        <v>65</v>
      </c>
      <c r="O237" s="27" t="s">
        <v>374</v>
      </c>
      <c r="P237" s="27" t="s">
        <v>408</v>
      </c>
    </row>
    <row r="238" spans="1:16" ht="120" hidden="1" x14ac:dyDescent="0.25">
      <c r="A238" s="15" t="s">
        <v>538</v>
      </c>
      <c r="B238" t="s">
        <v>28</v>
      </c>
      <c r="C238" s="15" t="s">
        <v>195</v>
      </c>
      <c r="D238" s="15" t="s">
        <v>325</v>
      </c>
      <c r="E238" s="27" t="s">
        <v>258</v>
      </c>
      <c r="F238" s="28" t="s">
        <v>302</v>
      </c>
      <c r="G238" s="29" t="s">
        <v>310</v>
      </c>
      <c r="H238" s="27" t="s">
        <v>269</v>
      </c>
      <c r="I238" s="27" t="s">
        <v>311</v>
      </c>
      <c r="J238" s="27" t="s">
        <v>406</v>
      </c>
      <c r="K238" s="27" t="s">
        <v>395</v>
      </c>
      <c r="L238" s="27" t="s">
        <v>522</v>
      </c>
      <c r="M238" s="27" t="s">
        <v>86</v>
      </c>
      <c r="N238" s="27" t="s">
        <v>65</v>
      </c>
      <c r="O238" s="27" t="s">
        <v>476</v>
      </c>
      <c r="P238" s="27" t="s">
        <v>408</v>
      </c>
    </row>
    <row r="239" spans="1:16" ht="135" hidden="1" x14ac:dyDescent="0.25">
      <c r="A239" s="15" t="s">
        <v>539</v>
      </c>
      <c r="B239" t="s">
        <v>28</v>
      </c>
      <c r="C239" s="15" t="s">
        <v>218</v>
      </c>
      <c r="D239" s="15" t="s">
        <v>472</v>
      </c>
      <c r="E239" s="27" t="s">
        <v>258</v>
      </c>
      <c r="F239" s="28" t="s">
        <v>302</v>
      </c>
      <c r="G239" s="29" t="s">
        <v>303</v>
      </c>
      <c r="H239" s="27" t="s">
        <v>281</v>
      </c>
      <c r="I239" s="27" t="s">
        <v>311</v>
      </c>
      <c r="J239" s="27" t="s">
        <v>531</v>
      </c>
      <c r="K239" s="27" t="s">
        <v>327</v>
      </c>
      <c r="L239" s="27" t="s">
        <v>478</v>
      </c>
      <c r="M239" s="27" t="s">
        <v>486</v>
      </c>
      <c r="N239" s="27" t="s">
        <v>65</v>
      </c>
      <c r="O239" s="27" t="s">
        <v>476</v>
      </c>
      <c r="P239" s="27" t="s">
        <v>408</v>
      </c>
    </row>
    <row r="240" spans="1:16" ht="120" hidden="1" x14ac:dyDescent="0.25">
      <c r="A240" s="15" t="s">
        <v>536</v>
      </c>
      <c r="B240" t="s">
        <v>42</v>
      </c>
      <c r="C240" s="15" t="s">
        <v>205</v>
      </c>
      <c r="D240" s="15" t="s">
        <v>55</v>
      </c>
      <c r="E240" s="27" t="s">
        <v>431</v>
      </c>
      <c r="F240" s="28" t="s">
        <v>247</v>
      </c>
      <c r="G240" s="29" t="s">
        <v>248</v>
      </c>
      <c r="H240" s="27" t="s">
        <v>495</v>
      </c>
      <c r="I240" s="27" t="s">
        <v>276</v>
      </c>
      <c r="J240" s="27" t="s">
        <v>511</v>
      </c>
      <c r="K240" s="27" t="s">
        <v>320</v>
      </c>
      <c r="L240" s="27" t="s">
        <v>514</v>
      </c>
      <c r="M240" s="27" t="s">
        <v>86</v>
      </c>
      <c r="N240" s="27" t="s">
        <v>65</v>
      </c>
      <c r="O240" s="27" t="s">
        <v>476</v>
      </c>
      <c r="P240" s="27" t="s">
        <v>408</v>
      </c>
    </row>
    <row r="241" spans="1:16" ht="105" hidden="1" x14ac:dyDescent="0.25">
      <c r="A241" s="15" t="s">
        <v>540</v>
      </c>
      <c r="B241" t="s">
        <v>28</v>
      </c>
      <c r="C241" s="15" t="s">
        <v>219</v>
      </c>
      <c r="D241" s="15" t="s">
        <v>245</v>
      </c>
      <c r="E241" s="27" t="s">
        <v>431</v>
      </c>
      <c r="F241" s="28" t="s">
        <v>370</v>
      </c>
      <c r="G241" s="29" t="s">
        <v>310</v>
      </c>
      <c r="H241" s="27" t="s">
        <v>495</v>
      </c>
      <c r="I241" s="27" t="s">
        <v>276</v>
      </c>
      <c r="J241" s="27" t="s">
        <v>406</v>
      </c>
      <c r="K241" s="27" t="s">
        <v>94</v>
      </c>
      <c r="L241" s="27" t="s">
        <v>478</v>
      </c>
      <c r="M241" s="27" t="s">
        <v>86</v>
      </c>
      <c r="N241" s="27" t="s">
        <v>362</v>
      </c>
      <c r="O241" s="27" t="s">
        <v>476</v>
      </c>
      <c r="P241" s="27" t="s">
        <v>408</v>
      </c>
    </row>
    <row r="242" spans="1:16" ht="120" hidden="1" x14ac:dyDescent="0.25">
      <c r="A242" s="15" t="s">
        <v>257</v>
      </c>
      <c r="B242" t="s">
        <v>28</v>
      </c>
      <c r="C242" s="15" t="s">
        <v>183</v>
      </c>
      <c r="D242" s="15" t="s">
        <v>29</v>
      </c>
      <c r="E242" s="27" t="s">
        <v>258</v>
      </c>
      <c r="F242" s="28" t="s">
        <v>541</v>
      </c>
      <c r="G242" s="44" t="s">
        <v>259</v>
      </c>
      <c r="H242" s="27" t="s">
        <v>269</v>
      </c>
      <c r="I242" s="27" t="s">
        <v>287</v>
      </c>
      <c r="J242" s="27" t="s">
        <v>297</v>
      </c>
      <c r="K242" s="27" t="s">
        <v>320</v>
      </c>
      <c r="L242" s="27" t="s">
        <v>513</v>
      </c>
      <c r="M242" s="27" t="s">
        <v>366</v>
      </c>
      <c r="N242" s="27" t="s">
        <v>65</v>
      </c>
      <c r="O242" s="27" t="s">
        <v>476</v>
      </c>
      <c r="P242" s="27" t="s">
        <v>408</v>
      </c>
    </row>
    <row r="243" spans="1:16" ht="135" hidden="1" x14ac:dyDescent="0.25">
      <c r="A243" s="15" t="s">
        <v>542</v>
      </c>
      <c r="B243" t="s">
        <v>28</v>
      </c>
      <c r="C243" s="15" t="s">
        <v>183</v>
      </c>
      <c r="D243" s="15" t="s">
        <v>29</v>
      </c>
      <c r="E243" s="27" t="s">
        <v>399</v>
      </c>
      <c r="F243" s="28" t="s">
        <v>268</v>
      </c>
      <c r="G243" s="28" t="s">
        <v>275</v>
      </c>
      <c r="H243" s="27" t="s">
        <v>281</v>
      </c>
      <c r="I243" s="27" t="s">
        <v>386</v>
      </c>
      <c r="J243" s="27" t="s">
        <v>509</v>
      </c>
      <c r="K243" s="27" t="s">
        <v>327</v>
      </c>
      <c r="L243" s="27" t="s">
        <v>513</v>
      </c>
      <c r="M243" s="27" t="s">
        <v>86</v>
      </c>
      <c r="N243" s="27" t="s">
        <v>65</v>
      </c>
      <c r="O243" s="27" t="s">
        <v>374</v>
      </c>
      <c r="P243" s="27" t="s">
        <v>408</v>
      </c>
    </row>
    <row r="244" spans="1:16" ht="120" hidden="1" x14ac:dyDescent="0.25">
      <c r="A244" s="15" t="s">
        <v>543</v>
      </c>
      <c r="B244" t="s">
        <v>28</v>
      </c>
      <c r="C244" s="15" t="s">
        <v>191</v>
      </c>
      <c r="D244" s="15" t="s">
        <v>29</v>
      </c>
      <c r="E244" s="27" t="s">
        <v>361</v>
      </c>
      <c r="F244" s="28" t="s">
        <v>286</v>
      </c>
      <c r="G244" s="28" t="s">
        <v>317</v>
      </c>
      <c r="H244" s="27" t="s">
        <v>281</v>
      </c>
      <c r="I244" s="27" t="s">
        <v>249</v>
      </c>
      <c r="J244" s="27" t="s">
        <v>406</v>
      </c>
      <c r="K244" s="27" t="s">
        <v>94</v>
      </c>
      <c r="L244" s="27" t="s">
        <v>525</v>
      </c>
      <c r="M244" s="27" t="s">
        <v>86</v>
      </c>
      <c r="N244" s="27" t="s">
        <v>65</v>
      </c>
      <c r="O244" s="27" t="s">
        <v>374</v>
      </c>
      <c r="P244" s="27" t="s">
        <v>408</v>
      </c>
    </row>
    <row r="245" spans="1:16" ht="120" hidden="1" x14ac:dyDescent="0.25">
      <c r="A245" s="15" t="s">
        <v>544</v>
      </c>
      <c r="B245" t="s">
        <v>54</v>
      </c>
      <c r="C245" s="15" t="s">
        <v>187</v>
      </c>
      <c r="D245" s="15" t="s">
        <v>55</v>
      </c>
      <c r="E245" s="27" t="s">
        <v>246</v>
      </c>
      <c r="F245" s="28" t="s">
        <v>268</v>
      </c>
      <c r="G245" s="28" t="s">
        <v>275</v>
      </c>
      <c r="H245" s="27" t="s">
        <v>281</v>
      </c>
      <c r="I245" s="27" t="s">
        <v>311</v>
      </c>
      <c r="J245" s="27" t="s">
        <v>499</v>
      </c>
      <c r="K245" s="27" t="s">
        <v>320</v>
      </c>
      <c r="L245" s="27" t="s">
        <v>513</v>
      </c>
      <c r="M245" s="27" t="s">
        <v>86</v>
      </c>
      <c r="N245" s="27" t="s">
        <v>65</v>
      </c>
      <c r="O245" s="27" t="s">
        <v>374</v>
      </c>
      <c r="P245" s="27" t="s">
        <v>408</v>
      </c>
    </row>
    <row r="246" spans="1:16" ht="105" hidden="1" x14ac:dyDescent="0.25">
      <c r="A246" s="15" t="s">
        <v>409</v>
      </c>
      <c r="B246" t="s">
        <v>28</v>
      </c>
      <c r="C246" s="15" t="s">
        <v>205</v>
      </c>
      <c r="D246" s="15" t="s">
        <v>55</v>
      </c>
      <c r="E246" s="27" t="s">
        <v>267</v>
      </c>
      <c r="F246" s="28" t="s">
        <v>286</v>
      </c>
      <c r="G246" s="28" t="s">
        <v>425</v>
      </c>
      <c r="H246" s="27" t="s">
        <v>269</v>
      </c>
      <c r="I246" s="27" t="s">
        <v>287</v>
      </c>
      <c r="J246" s="27" t="s">
        <v>526</v>
      </c>
      <c r="K246" s="27" t="s">
        <v>94</v>
      </c>
      <c r="L246" s="27" t="s">
        <v>514</v>
      </c>
      <c r="M246" s="27" t="s">
        <v>86</v>
      </c>
      <c r="N246" s="27" t="s">
        <v>460</v>
      </c>
      <c r="O246" s="27" t="s">
        <v>374</v>
      </c>
      <c r="P246" s="27" t="s">
        <v>408</v>
      </c>
    </row>
    <row r="247" spans="1:16" ht="120" hidden="1" x14ac:dyDescent="0.25">
      <c r="A247" s="15" t="s">
        <v>257</v>
      </c>
      <c r="B247" t="s">
        <v>28</v>
      </c>
      <c r="C247" s="15" t="s">
        <v>191</v>
      </c>
      <c r="D247" s="15" t="s">
        <v>29</v>
      </c>
      <c r="E247" s="27" t="s">
        <v>258</v>
      </c>
      <c r="F247" s="28" t="s">
        <v>302</v>
      </c>
      <c r="G247" s="28" t="s">
        <v>248</v>
      </c>
      <c r="H247" s="27" t="s">
        <v>281</v>
      </c>
      <c r="I247" s="27" t="s">
        <v>287</v>
      </c>
      <c r="J247" s="27" t="s">
        <v>499</v>
      </c>
      <c r="K247" s="27" t="s">
        <v>320</v>
      </c>
      <c r="L247" s="27" t="s">
        <v>95</v>
      </c>
      <c r="M247" s="27" t="s">
        <v>515</v>
      </c>
      <c r="N247" s="27" t="s">
        <v>460</v>
      </c>
      <c r="O247" s="27" t="s">
        <v>476</v>
      </c>
      <c r="P247" s="27" t="s">
        <v>408</v>
      </c>
    </row>
    <row r="248" spans="1:16" ht="90" hidden="1" x14ac:dyDescent="0.25">
      <c r="A248" s="15" t="s">
        <v>545</v>
      </c>
      <c r="B248" t="s">
        <v>28</v>
      </c>
      <c r="C248" s="15" t="s">
        <v>186</v>
      </c>
      <c r="D248" s="15" t="s">
        <v>285</v>
      </c>
      <c r="E248" s="27" t="s">
        <v>258</v>
      </c>
      <c r="F248" s="28" t="s">
        <v>314</v>
      </c>
      <c r="G248" s="28" t="s">
        <v>317</v>
      </c>
      <c r="H248" s="27" t="s">
        <v>269</v>
      </c>
      <c r="I248" s="27" t="s">
        <v>537</v>
      </c>
      <c r="J248" s="27" t="s">
        <v>21</v>
      </c>
      <c r="K248" s="27" t="s">
        <v>94</v>
      </c>
      <c r="L248" s="27" t="s">
        <v>478</v>
      </c>
      <c r="M248" s="27" t="s">
        <v>86</v>
      </c>
      <c r="N248" s="27" t="s">
        <v>460</v>
      </c>
      <c r="O248" s="27" t="s">
        <v>476</v>
      </c>
      <c r="P248" s="27" t="s">
        <v>408</v>
      </c>
    </row>
    <row r="249" spans="1:16" ht="120" hidden="1" x14ac:dyDescent="0.25">
      <c r="A249" s="15" t="s">
        <v>546</v>
      </c>
      <c r="B249" t="s">
        <v>28</v>
      </c>
      <c r="C249" s="15" t="s">
        <v>182</v>
      </c>
      <c r="D249" s="15" t="s">
        <v>245</v>
      </c>
      <c r="E249" s="27" t="s">
        <v>547</v>
      </c>
      <c r="F249" s="28" t="s">
        <v>247</v>
      </c>
      <c r="G249" s="28" t="s">
        <v>280</v>
      </c>
      <c r="H249" s="27" t="s">
        <v>19</v>
      </c>
      <c r="I249" s="27" t="s">
        <v>276</v>
      </c>
      <c r="J249" s="27" t="s">
        <v>21</v>
      </c>
      <c r="K249" s="27" t="s">
        <v>94</v>
      </c>
      <c r="L249" s="27" t="s">
        <v>95</v>
      </c>
      <c r="M249" s="27" t="s">
        <v>86</v>
      </c>
      <c r="N249" s="27" t="s">
        <v>65</v>
      </c>
      <c r="O249" s="27" t="s">
        <v>476</v>
      </c>
      <c r="P249" s="27" t="s">
        <v>408</v>
      </c>
    </row>
    <row r="250" spans="1:16" ht="105" hidden="1" x14ac:dyDescent="0.25">
      <c r="A250" s="15" t="s">
        <v>548</v>
      </c>
      <c r="B250" t="s">
        <v>28</v>
      </c>
      <c r="C250" s="15" t="s">
        <v>191</v>
      </c>
      <c r="D250" s="15" t="s">
        <v>29</v>
      </c>
      <c r="E250" s="27" t="s">
        <v>267</v>
      </c>
      <c r="F250" s="28" t="s">
        <v>343</v>
      </c>
      <c r="G250" s="28" t="s">
        <v>305</v>
      </c>
      <c r="H250" s="27" t="s">
        <v>495</v>
      </c>
      <c r="I250" s="27" t="s">
        <v>336</v>
      </c>
      <c r="J250" s="27" t="s">
        <v>406</v>
      </c>
      <c r="K250" s="27" t="s">
        <v>94</v>
      </c>
      <c r="L250" s="27" t="s">
        <v>532</v>
      </c>
      <c r="M250" s="27" t="s">
        <v>86</v>
      </c>
      <c r="N250" s="27" t="s">
        <v>460</v>
      </c>
      <c r="O250" s="27" t="s">
        <v>476</v>
      </c>
      <c r="P250" s="27" t="s">
        <v>408</v>
      </c>
    </row>
    <row r="251" spans="1:16" ht="120" hidden="1" x14ac:dyDescent="0.25">
      <c r="A251" s="15" t="s">
        <v>407</v>
      </c>
      <c r="B251" t="s">
        <v>28</v>
      </c>
      <c r="C251" s="15" t="s">
        <v>201</v>
      </c>
      <c r="D251" s="15" t="s">
        <v>376</v>
      </c>
      <c r="E251" s="27" t="s">
        <v>431</v>
      </c>
      <c r="F251" s="28" t="s">
        <v>248</v>
      </c>
      <c r="G251" s="28" t="s">
        <v>305</v>
      </c>
      <c r="H251" s="27" t="s">
        <v>281</v>
      </c>
      <c r="I251" s="27" t="s">
        <v>249</v>
      </c>
      <c r="J251" s="27" t="s">
        <v>528</v>
      </c>
      <c r="K251" s="27" t="s">
        <v>94</v>
      </c>
      <c r="L251" s="27" t="s">
        <v>351</v>
      </c>
      <c r="M251" s="27" t="s">
        <v>515</v>
      </c>
      <c r="N251" s="27" t="s">
        <v>460</v>
      </c>
      <c r="O251" s="27" t="s">
        <v>476</v>
      </c>
      <c r="P251" s="27" t="s">
        <v>408</v>
      </c>
    </row>
    <row r="252" spans="1:16" ht="105" hidden="1" x14ac:dyDescent="0.25">
      <c r="A252" s="15" t="s">
        <v>549</v>
      </c>
      <c r="B252" t="s">
        <v>42</v>
      </c>
      <c r="C252" s="15" t="s">
        <v>182</v>
      </c>
      <c r="D252" s="15" t="s">
        <v>245</v>
      </c>
      <c r="E252" s="27" t="s">
        <v>258</v>
      </c>
      <c r="F252" s="28" t="s">
        <v>343</v>
      </c>
      <c r="G252" s="28" t="s">
        <v>280</v>
      </c>
      <c r="H252" s="27" t="s">
        <v>269</v>
      </c>
      <c r="I252" s="27" t="s">
        <v>276</v>
      </c>
      <c r="J252" s="27" t="s">
        <v>531</v>
      </c>
      <c r="K252" s="27" t="s">
        <v>395</v>
      </c>
      <c r="L252" s="27" t="s">
        <v>365</v>
      </c>
      <c r="M252" s="27" t="s">
        <v>366</v>
      </c>
      <c r="N252" s="27" t="s">
        <v>460</v>
      </c>
      <c r="O252" s="27" t="s">
        <v>476</v>
      </c>
      <c r="P252" s="27" t="s">
        <v>408</v>
      </c>
    </row>
    <row r="253" spans="1:16" ht="120" hidden="1" x14ac:dyDescent="0.25">
      <c r="A253" s="15" t="s">
        <v>550</v>
      </c>
      <c r="B253" t="s">
        <v>42</v>
      </c>
      <c r="C253" s="15" t="s">
        <v>182</v>
      </c>
      <c r="D253" s="15" t="s">
        <v>245</v>
      </c>
      <c r="E253" s="27" t="s">
        <v>258</v>
      </c>
      <c r="F253" s="28" t="s">
        <v>343</v>
      </c>
      <c r="G253" s="28" t="s">
        <v>275</v>
      </c>
      <c r="H253" s="27" t="s">
        <v>269</v>
      </c>
      <c r="I253" s="27" t="s">
        <v>311</v>
      </c>
      <c r="J253" s="27" t="s">
        <v>359</v>
      </c>
      <c r="K253" s="27" t="s">
        <v>94</v>
      </c>
      <c r="L253" s="27" t="s">
        <v>95</v>
      </c>
      <c r="M253" s="27" t="s">
        <v>435</v>
      </c>
      <c r="N253" s="27" t="s">
        <v>65</v>
      </c>
      <c r="O253" s="27" t="s">
        <v>374</v>
      </c>
      <c r="P253" s="27" t="s">
        <v>408</v>
      </c>
    </row>
    <row r="254" spans="1:16" ht="90" hidden="1" x14ac:dyDescent="0.25">
      <c r="A254" s="15" t="s">
        <v>551</v>
      </c>
      <c r="B254" t="s">
        <v>28</v>
      </c>
      <c r="C254" s="15" t="s">
        <v>182</v>
      </c>
      <c r="D254" s="15" t="s">
        <v>245</v>
      </c>
      <c r="E254" s="27" t="s">
        <v>267</v>
      </c>
      <c r="F254" s="28" t="s">
        <v>268</v>
      </c>
      <c r="G254" s="28" t="s">
        <v>248</v>
      </c>
      <c r="H254" s="27" t="s">
        <v>269</v>
      </c>
      <c r="I254" s="27" t="s">
        <v>276</v>
      </c>
      <c r="J254" s="27" t="s">
        <v>509</v>
      </c>
      <c r="K254" s="27" t="s">
        <v>94</v>
      </c>
      <c r="L254" s="27" t="s">
        <v>95</v>
      </c>
      <c r="M254" s="27" t="s">
        <v>439</v>
      </c>
      <c r="N254" s="27" t="s">
        <v>460</v>
      </c>
      <c r="O254" s="27" t="s">
        <v>374</v>
      </c>
      <c r="P254" s="27" t="s">
        <v>408</v>
      </c>
    </row>
    <row r="255" spans="1:16" ht="120" hidden="1" x14ac:dyDescent="0.25">
      <c r="A255" s="15" t="s">
        <v>552</v>
      </c>
      <c r="B255" t="s">
        <v>42</v>
      </c>
      <c r="C255" s="15" t="s">
        <v>182</v>
      </c>
      <c r="D255" s="15" t="s">
        <v>245</v>
      </c>
      <c r="E255" s="27" t="s">
        <v>417</v>
      </c>
      <c r="F255" s="28" t="s">
        <v>286</v>
      </c>
      <c r="G255" s="28" t="s">
        <v>425</v>
      </c>
      <c r="H255" s="27" t="s">
        <v>269</v>
      </c>
      <c r="I255" s="27" t="s">
        <v>537</v>
      </c>
      <c r="J255" s="27" t="s">
        <v>21</v>
      </c>
      <c r="K255" s="27" t="s">
        <v>320</v>
      </c>
      <c r="L255" s="27" t="s">
        <v>95</v>
      </c>
      <c r="M255" s="27" t="s">
        <v>86</v>
      </c>
      <c r="N255" s="27" t="s">
        <v>65</v>
      </c>
      <c r="O255" s="27" t="s">
        <v>476</v>
      </c>
      <c r="P255" s="27" t="s">
        <v>408</v>
      </c>
    </row>
    <row r="256" spans="1:16" ht="105" hidden="1" x14ac:dyDescent="0.25">
      <c r="A256" s="15" t="s">
        <v>553</v>
      </c>
      <c r="B256" t="s">
        <v>28</v>
      </c>
      <c r="C256" s="15" t="s">
        <v>210</v>
      </c>
      <c r="D256" s="15" t="s">
        <v>175</v>
      </c>
      <c r="E256" s="27" t="s">
        <v>246</v>
      </c>
      <c r="F256" s="28" t="s">
        <v>247</v>
      </c>
      <c r="G256" s="28" t="s">
        <v>248</v>
      </c>
      <c r="H256" s="27" t="s">
        <v>281</v>
      </c>
      <c r="I256" s="27" t="s">
        <v>311</v>
      </c>
      <c r="J256" s="27" t="s">
        <v>509</v>
      </c>
      <c r="K256" s="27" t="s">
        <v>94</v>
      </c>
      <c r="L256" s="27" t="s">
        <v>478</v>
      </c>
      <c r="M256" s="27" t="s">
        <v>86</v>
      </c>
      <c r="N256" s="27" t="s">
        <v>460</v>
      </c>
      <c r="O256" s="27" t="s">
        <v>476</v>
      </c>
      <c r="P256" s="27" t="s">
        <v>408</v>
      </c>
    </row>
    <row r="257" spans="1:16" ht="90" hidden="1" x14ac:dyDescent="0.25">
      <c r="A257" s="15" t="s">
        <v>554</v>
      </c>
      <c r="B257" t="s">
        <v>42</v>
      </c>
      <c r="C257" s="15" t="s">
        <v>182</v>
      </c>
      <c r="D257" s="15" t="s">
        <v>245</v>
      </c>
      <c r="E257" s="27" t="s">
        <v>258</v>
      </c>
      <c r="F257" s="28" t="s">
        <v>268</v>
      </c>
      <c r="G257" s="28" t="s">
        <v>303</v>
      </c>
      <c r="H257" s="27" t="s">
        <v>281</v>
      </c>
      <c r="I257" s="27" t="s">
        <v>336</v>
      </c>
      <c r="J257" s="27" t="s">
        <v>509</v>
      </c>
      <c r="K257" s="27" t="s">
        <v>94</v>
      </c>
      <c r="L257" s="27" t="s">
        <v>365</v>
      </c>
      <c r="M257" s="27" t="s">
        <v>439</v>
      </c>
      <c r="N257" s="27" t="s">
        <v>460</v>
      </c>
      <c r="O257" s="27" t="s">
        <v>340</v>
      </c>
      <c r="P257" s="27" t="s">
        <v>408</v>
      </c>
    </row>
    <row r="258" spans="1:16" ht="105" hidden="1" x14ac:dyDescent="0.25">
      <c r="A258" s="15" t="s">
        <v>555</v>
      </c>
      <c r="B258" t="s">
        <v>42</v>
      </c>
      <c r="C258" s="15" t="s">
        <v>182</v>
      </c>
      <c r="D258" s="15" t="s">
        <v>245</v>
      </c>
      <c r="E258" s="27" t="s">
        <v>326</v>
      </c>
      <c r="F258" s="28" t="s">
        <v>541</v>
      </c>
      <c r="G258" s="28" t="s">
        <v>280</v>
      </c>
      <c r="H258" s="27" t="s">
        <v>269</v>
      </c>
      <c r="I258" s="27" t="s">
        <v>287</v>
      </c>
      <c r="J258" s="27" t="s">
        <v>509</v>
      </c>
      <c r="K258" s="27" t="s">
        <v>94</v>
      </c>
      <c r="L258" s="27" t="s">
        <v>513</v>
      </c>
      <c r="M258" s="27" t="s">
        <v>486</v>
      </c>
      <c r="N258" s="27" t="s">
        <v>460</v>
      </c>
      <c r="O258" s="27" t="s">
        <v>374</v>
      </c>
      <c r="P258" s="27" t="s">
        <v>408</v>
      </c>
    </row>
    <row r="259" spans="1:16" ht="120" hidden="1" x14ac:dyDescent="0.25">
      <c r="A259" s="15" t="s">
        <v>556</v>
      </c>
      <c r="B259" t="s">
        <v>42</v>
      </c>
      <c r="C259" s="15" t="s">
        <v>206</v>
      </c>
      <c r="D259" s="30" t="s">
        <v>245</v>
      </c>
      <c r="E259" s="27" t="s">
        <v>267</v>
      </c>
      <c r="F259" s="28" t="s">
        <v>397</v>
      </c>
      <c r="G259" s="28" t="s">
        <v>303</v>
      </c>
      <c r="H259" s="27" t="s">
        <v>269</v>
      </c>
      <c r="I259" s="27" t="s">
        <v>537</v>
      </c>
      <c r="J259" s="27" t="s">
        <v>509</v>
      </c>
      <c r="K259" s="27" t="s">
        <v>94</v>
      </c>
      <c r="L259" s="27" t="s">
        <v>478</v>
      </c>
      <c r="M259" s="27" t="s">
        <v>435</v>
      </c>
      <c r="N259" s="27" t="s">
        <v>65</v>
      </c>
      <c r="O259" s="27" t="s">
        <v>340</v>
      </c>
      <c r="P259" s="27" t="s">
        <v>408</v>
      </c>
    </row>
    <row r="260" spans="1:16" ht="120" hidden="1" x14ac:dyDescent="0.25">
      <c r="A260" s="15" t="s">
        <v>557</v>
      </c>
      <c r="B260" t="s">
        <v>42</v>
      </c>
      <c r="C260" s="15" t="s">
        <v>182</v>
      </c>
      <c r="D260" s="15" t="s">
        <v>245</v>
      </c>
      <c r="E260" s="27" t="s">
        <v>267</v>
      </c>
      <c r="F260" s="28" t="s">
        <v>247</v>
      </c>
      <c r="G260" s="28" t="s">
        <v>259</v>
      </c>
      <c r="H260" s="27" t="s">
        <v>281</v>
      </c>
      <c r="I260" s="27" t="s">
        <v>249</v>
      </c>
      <c r="J260" s="27" t="s">
        <v>531</v>
      </c>
      <c r="K260" s="27" t="s">
        <v>320</v>
      </c>
      <c r="L260" s="27" t="s">
        <v>478</v>
      </c>
      <c r="M260" s="27" t="s">
        <v>439</v>
      </c>
      <c r="N260" s="27" t="s">
        <v>460</v>
      </c>
      <c r="O260" s="27" t="s">
        <v>374</v>
      </c>
      <c r="P260" s="27" t="s">
        <v>408</v>
      </c>
    </row>
    <row r="261" spans="1:16" ht="105" hidden="1" x14ac:dyDescent="0.25">
      <c r="A261" s="15" t="s">
        <v>405</v>
      </c>
      <c r="B261" t="s">
        <v>28</v>
      </c>
      <c r="C261" s="15" t="s">
        <v>187</v>
      </c>
      <c r="D261" s="15" t="s">
        <v>55</v>
      </c>
      <c r="E261" s="27" t="s">
        <v>246</v>
      </c>
      <c r="F261" s="28" t="s">
        <v>247</v>
      </c>
      <c r="G261" s="28" t="s">
        <v>248</v>
      </c>
      <c r="H261" s="27" t="s">
        <v>269</v>
      </c>
      <c r="I261" s="27" t="s">
        <v>311</v>
      </c>
      <c r="J261" s="27" t="s">
        <v>509</v>
      </c>
      <c r="K261" s="27" t="s">
        <v>94</v>
      </c>
      <c r="L261" s="27" t="s">
        <v>372</v>
      </c>
      <c r="M261" s="27" t="s">
        <v>366</v>
      </c>
      <c r="N261" s="27" t="s">
        <v>460</v>
      </c>
      <c r="O261" s="27" t="s">
        <v>374</v>
      </c>
      <c r="P261" s="27" t="s">
        <v>408</v>
      </c>
    </row>
    <row r="262" spans="1:16" ht="120" hidden="1" x14ac:dyDescent="0.25">
      <c r="A262" s="15" t="s">
        <v>558</v>
      </c>
      <c r="B262" t="s">
        <v>28</v>
      </c>
      <c r="C262" s="15" t="s">
        <v>182</v>
      </c>
      <c r="D262" s="15" t="s">
        <v>245</v>
      </c>
      <c r="E262" s="27" t="s">
        <v>258</v>
      </c>
      <c r="F262" s="28" t="s">
        <v>286</v>
      </c>
      <c r="G262" s="28" t="s">
        <v>303</v>
      </c>
      <c r="H262" s="27" t="s">
        <v>281</v>
      </c>
      <c r="I262" s="27" t="s">
        <v>287</v>
      </c>
      <c r="J262" s="27" t="s">
        <v>509</v>
      </c>
      <c r="K262" s="27" t="s">
        <v>320</v>
      </c>
      <c r="L262" s="27" t="s">
        <v>513</v>
      </c>
      <c r="M262" s="27" t="s">
        <v>435</v>
      </c>
      <c r="N262" s="27" t="s">
        <v>65</v>
      </c>
      <c r="O262" s="27" t="s">
        <v>374</v>
      </c>
      <c r="P262" s="27" t="s">
        <v>408</v>
      </c>
    </row>
    <row r="263" spans="1:16" ht="90" hidden="1" x14ac:dyDescent="0.25">
      <c r="A263" s="15" t="s">
        <v>409</v>
      </c>
      <c r="B263" t="s">
        <v>28</v>
      </c>
      <c r="C263" s="15" t="s">
        <v>192</v>
      </c>
      <c r="D263" s="15" t="s">
        <v>55</v>
      </c>
      <c r="E263" s="27" t="s">
        <v>361</v>
      </c>
      <c r="F263" s="28" t="s">
        <v>268</v>
      </c>
      <c r="G263" s="28" t="s">
        <v>275</v>
      </c>
      <c r="H263" s="27" t="s">
        <v>269</v>
      </c>
      <c r="I263" s="27" t="s">
        <v>336</v>
      </c>
      <c r="J263" s="27" t="s">
        <v>509</v>
      </c>
      <c r="K263" s="27" t="s">
        <v>94</v>
      </c>
      <c r="L263" s="27" t="s">
        <v>513</v>
      </c>
      <c r="M263" s="27" t="s">
        <v>86</v>
      </c>
      <c r="N263" s="27" t="s">
        <v>460</v>
      </c>
      <c r="O263" s="27" t="s">
        <v>340</v>
      </c>
      <c r="P263" s="27" t="s">
        <v>408</v>
      </c>
    </row>
    <row r="264" spans="1:16" ht="120" hidden="1" x14ac:dyDescent="0.25">
      <c r="A264" s="15" t="s">
        <v>418</v>
      </c>
      <c r="B264" t="s">
        <v>28</v>
      </c>
      <c r="C264" s="15" t="s">
        <v>182</v>
      </c>
      <c r="D264" s="15" t="s">
        <v>245</v>
      </c>
      <c r="E264" s="27" t="s">
        <v>246</v>
      </c>
      <c r="F264" s="28" t="s">
        <v>399</v>
      </c>
      <c r="G264" s="28" t="s">
        <v>317</v>
      </c>
      <c r="H264" s="27" t="s">
        <v>281</v>
      </c>
      <c r="I264" s="27" t="s">
        <v>276</v>
      </c>
      <c r="J264" s="27" t="s">
        <v>509</v>
      </c>
      <c r="K264" s="27" t="s">
        <v>94</v>
      </c>
      <c r="L264" s="27" t="s">
        <v>95</v>
      </c>
      <c r="M264" s="27" t="s">
        <v>515</v>
      </c>
      <c r="N264" s="27" t="s">
        <v>65</v>
      </c>
      <c r="O264" s="27" t="s">
        <v>476</v>
      </c>
      <c r="P264" s="27" t="s">
        <v>408</v>
      </c>
    </row>
    <row r="265" spans="1:16" ht="120" hidden="1" x14ac:dyDescent="0.25">
      <c r="A265" s="15" t="s">
        <v>405</v>
      </c>
      <c r="B265" t="s">
        <v>28</v>
      </c>
      <c r="C265" s="15" t="s">
        <v>187</v>
      </c>
      <c r="D265" s="15" t="s">
        <v>55</v>
      </c>
      <c r="E265" s="27" t="s">
        <v>258</v>
      </c>
      <c r="F265" s="28" t="s">
        <v>247</v>
      </c>
      <c r="G265" s="28" t="s">
        <v>248</v>
      </c>
      <c r="H265" s="27" t="s">
        <v>269</v>
      </c>
      <c r="I265" s="27" t="s">
        <v>276</v>
      </c>
      <c r="J265" s="27" t="s">
        <v>509</v>
      </c>
      <c r="K265" s="27" t="s">
        <v>320</v>
      </c>
      <c r="L265" s="27" t="s">
        <v>95</v>
      </c>
      <c r="M265" s="27" t="s">
        <v>439</v>
      </c>
      <c r="N265" s="27" t="s">
        <v>65</v>
      </c>
      <c r="O265" s="27" t="s">
        <v>374</v>
      </c>
      <c r="P265" s="27" t="s">
        <v>408</v>
      </c>
    </row>
    <row r="266" spans="1:16" ht="90" hidden="1" x14ac:dyDescent="0.25">
      <c r="A266" s="15" t="s">
        <v>552</v>
      </c>
      <c r="B266" t="s">
        <v>42</v>
      </c>
      <c r="C266" s="15" t="s">
        <v>182</v>
      </c>
      <c r="D266" s="15" t="s">
        <v>245</v>
      </c>
      <c r="E266" s="27" t="s">
        <v>258</v>
      </c>
      <c r="F266" s="28" t="s">
        <v>149</v>
      </c>
      <c r="G266" s="28" t="s">
        <v>303</v>
      </c>
      <c r="H266" s="27" t="s">
        <v>281</v>
      </c>
      <c r="I266" s="27" t="s">
        <v>336</v>
      </c>
      <c r="J266" s="27" t="s">
        <v>509</v>
      </c>
      <c r="K266" s="27" t="s">
        <v>94</v>
      </c>
      <c r="L266" s="27" t="s">
        <v>513</v>
      </c>
      <c r="M266" s="27" t="s">
        <v>86</v>
      </c>
      <c r="N266" s="27" t="s">
        <v>460</v>
      </c>
      <c r="O266" s="27" t="s">
        <v>374</v>
      </c>
      <c r="P266" s="27" t="s">
        <v>408</v>
      </c>
    </row>
    <row r="267" spans="1:16" ht="120" hidden="1" x14ac:dyDescent="0.25">
      <c r="A267" s="15" t="s">
        <v>559</v>
      </c>
      <c r="B267" t="s">
        <v>42</v>
      </c>
      <c r="C267" s="15" t="s">
        <v>182</v>
      </c>
      <c r="D267" s="15" t="s">
        <v>245</v>
      </c>
      <c r="E267" s="27" t="s">
        <v>258</v>
      </c>
      <c r="F267" s="28" t="s">
        <v>247</v>
      </c>
      <c r="G267" s="28" t="s">
        <v>248</v>
      </c>
      <c r="H267" s="27" t="s">
        <v>281</v>
      </c>
      <c r="I267" s="27" t="s">
        <v>287</v>
      </c>
      <c r="J267" s="27" t="s">
        <v>531</v>
      </c>
      <c r="K267" s="27" t="s">
        <v>320</v>
      </c>
      <c r="L267" s="27" t="s">
        <v>513</v>
      </c>
      <c r="M267" s="27" t="s">
        <v>439</v>
      </c>
      <c r="N267" s="27" t="s">
        <v>65</v>
      </c>
      <c r="O267" s="27" t="s">
        <v>374</v>
      </c>
      <c r="P267" s="27" t="s">
        <v>408</v>
      </c>
    </row>
    <row r="268" spans="1:16" ht="120" hidden="1" x14ac:dyDescent="0.25">
      <c r="A268" s="15" t="s">
        <v>560</v>
      </c>
      <c r="B268" t="s">
        <v>28</v>
      </c>
      <c r="C268" s="15" t="s">
        <v>201</v>
      </c>
      <c r="D268" s="15" t="s">
        <v>376</v>
      </c>
      <c r="E268" s="27" t="s">
        <v>267</v>
      </c>
      <c r="F268" s="28" t="s">
        <v>248</v>
      </c>
      <c r="G268" s="28" t="s">
        <v>303</v>
      </c>
      <c r="H268" s="27" t="s">
        <v>269</v>
      </c>
      <c r="I268" s="27" t="s">
        <v>276</v>
      </c>
      <c r="J268" s="27" t="s">
        <v>297</v>
      </c>
      <c r="K268" s="27" t="s">
        <v>320</v>
      </c>
      <c r="L268" s="27" t="s">
        <v>95</v>
      </c>
      <c r="M268" s="27" t="s">
        <v>277</v>
      </c>
      <c r="N268" s="27" t="s">
        <v>329</v>
      </c>
      <c r="O268" s="27" t="s">
        <v>374</v>
      </c>
      <c r="P268" s="27" t="s">
        <v>408</v>
      </c>
    </row>
    <row r="269" spans="1:16" ht="120" hidden="1" x14ac:dyDescent="0.25">
      <c r="A269" s="15" t="s">
        <v>561</v>
      </c>
      <c r="B269" t="s">
        <v>28</v>
      </c>
      <c r="C269" s="15" t="s">
        <v>191</v>
      </c>
      <c r="D269" s="15" t="s">
        <v>29</v>
      </c>
      <c r="E269" s="27" t="s">
        <v>258</v>
      </c>
      <c r="F269" s="28" t="s">
        <v>247</v>
      </c>
      <c r="G269" s="28" t="s">
        <v>280</v>
      </c>
      <c r="H269" s="27" t="s">
        <v>281</v>
      </c>
      <c r="I269" s="27" t="s">
        <v>287</v>
      </c>
      <c r="J269" s="27" t="s">
        <v>509</v>
      </c>
      <c r="K269" s="27" t="s">
        <v>320</v>
      </c>
      <c r="L269" s="27" t="s">
        <v>95</v>
      </c>
      <c r="M269" s="27" t="s">
        <v>86</v>
      </c>
      <c r="N269" s="27" t="s">
        <v>65</v>
      </c>
      <c r="O269" s="27" t="s">
        <v>476</v>
      </c>
      <c r="P269" s="27" t="s">
        <v>408</v>
      </c>
    </row>
    <row r="270" spans="1:16" ht="120" hidden="1" x14ac:dyDescent="0.25">
      <c r="A270" s="15" t="s">
        <v>412</v>
      </c>
      <c r="B270" t="s">
        <v>28</v>
      </c>
      <c r="C270" s="15" t="s">
        <v>193</v>
      </c>
      <c r="D270" s="15" t="s">
        <v>55</v>
      </c>
      <c r="E270" s="27" t="s">
        <v>246</v>
      </c>
      <c r="F270" s="28" t="s">
        <v>268</v>
      </c>
      <c r="G270" s="28" t="s">
        <v>425</v>
      </c>
      <c r="H270" s="27" t="s">
        <v>281</v>
      </c>
      <c r="I270" s="27" t="s">
        <v>311</v>
      </c>
      <c r="J270" s="27" t="s">
        <v>511</v>
      </c>
      <c r="K270" s="27" t="s">
        <v>288</v>
      </c>
      <c r="L270" s="27" t="s">
        <v>95</v>
      </c>
      <c r="M270" s="27" t="s">
        <v>439</v>
      </c>
      <c r="N270" s="27" t="s">
        <v>65</v>
      </c>
      <c r="O270" s="27" t="s">
        <v>374</v>
      </c>
      <c r="P270" s="27" t="s">
        <v>408</v>
      </c>
    </row>
    <row r="271" spans="1:16" ht="120" hidden="1" x14ac:dyDescent="0.25">
      <c r="A271" s="15" t="s">
        <v>561</v>
      </c>
      <c r="B271" t="s">
        <v>28</v>
      </c>
      <c r="C271" s="15" t="s">
        <v>204</v>
      </c>
      <c r="D271" s="15" t="s">
        <v>29</v>
      </c>
      <c r="E271" s="27" t="s">
        <v>399</v>
      </c>
      <c r="F271" s="28" t="s">
        <v>247</v>
      </c>
      <c r="G271" s="28" t="s">
        <v>356</v>
      </c>
      <c r="H271" s="27" t="s">
        <v>281</v>
      </c>
      <c r="I271" s="27" t="s">
        <v>318</v>
      </c>
      <c r="J271" s="27" t="s">
        <v>21</v>
      </c>
      <c r="K271" s="27" t="s">
        <v>94</v>
      </c>
      <c r="L271" s="27" t="s">
        <v>514</v>
      </c>
      <c r="M271" s="27" t="s">
        <v>86</v>
      </c>
      <c r="N271" s="27" t="s">
        <v>65</v>
      </c>
      <c r="O271" s="27" t="s">
        <v>476</v>
      </c>
      <c r="P271" s="27" t="s">
        <v>408</v>
      </c>
    </row>
    <row r="272" spans="1:16" ht="135" hidden="1" x14ac:dyDescent="0.25">
      <c r="A272" s="15" t="s">
        <v>562</v>
      </c>
      <c r="B272" t="s">
        <v>28</v>
      </c>
      <c r="C272" s="15" t="s">
        <v>214</v>
      </c>
      <c r="D272" s="15" t="s">
        <v>472</v>
      </c>
      <c r="E272" s="27" t="s">
        <v>267</v>
      </c>
      <c r="F272" s="28" t="s">
        <v>248</v>
      </c>
      <c r="G272" s="28" t="s">
        <v>259</v>
      </c>
      <c r="H272" s="27" t="s">
        <v>269</v>
      </c>
      <c r="I272" s="27" t="s">
        <v>287</v>
      </c>
      <c r="J272" s="27" t="s">
        <v>388</v>
      </c>
      <c r="K272" s="27" t="s">
        <v>327</v>
      </c>
      <c r="L272" s="27" t="s">
        <v>514</v>
      </c>
      <c r="M272" s="27" t="s">
        <v>515</v>
      </c>
      <c r="N272" s="27" t="s">
        <v>460</v>
      </c>
      <c r="O272" s="27" t="s">
        <v>340</v>
      </c>
      <c r="P272" s="27" t="s">
        <v>408</v>
      </c>
    </row>
    <row r="273" spans="1:16" ht="120" hidden="1" x14ac:dyDescent="0.25">
      <c r="A273" s="15" t="s">
        <v>545</v>
      </c>
      <c r="B273" t="s">
        <v>28</v>
      </c>
      <c r="C273" s="15" t="s">
        <v>186</v>
      </c>
      <c r="D273" s="15" t="s">
        <v>285</v>
      </c>
      <c r="E273" s="27" t="s">
        <v>246</v>
      </c>
      <c r="F273" s="28" t="s">
        <v>370</v>
      </c>
      <c r="G273" s="28" t="s">
        <v>259</v>
      </c>
      <c r="H273" s="27" t="s">
        <v>269</v>
      </c>
      <c r="I273" s="27" t="s">
        <v>386</v>
      </c>
      <c r="J273" s="27" t="s">
        <v>511</v>
      </c>
      <c r="K273" s="27" t="s">
        <v>320</v>
      </c>
      <c r="L273" s="27" t="s">
        <v>95</v>
      </c>
      <c r="M273" s="27" t="s">
        <v>439</v>
      </c>
      <c r="N273" s="27" t="s">
        <v>65</v>
      </c>
      <c r="O273" s="27" t="s">
        <v>476</v>
      </c>
      <c r="P273" s="27" t="s">
        <v>408</v>
      </c>
    </row>
    <row r="274" spans="1:16" ht="120" hidden="1" x14ac:dyDescent="0.25">
      <c r="A274" s="15" t="s">
        <v>563</v>
      </c>
      <c r="B274" t="s">
        <v>42</v>
      </c>
      <c r="C274" s="15" t="s">
        <v>185</v>
      </c>
      <c r="D274" s="15" t="s">
        <v>55</v>
      </c>
      <c r="E274" s="27" t="s">
        <v>361</v>
      </c>
      <c r="F274" s="28" t="s">
        <v>343</v>
      </c>
      <c r="G274" s="28" t="s">
        <v>259</v>
      </c>
      <c r="H274" s="27" t="s">
        <v>269</v>
      </c>
      <c r="I274" s="27" t="s">
        <v>444</v>
      </c>
      <c r="J274" s="27" t="s">
        <v>406</v>
      </c>
      <c r="K274" s="27" t="s">
        <v>94</v>
      </c>
      <c r="L274" s="27" t="s">
        <v>365</v>
      </c>
      <c r="M274" s="27" t="s">
        <v>86</v>
      </c>
      <c r="N274" s="27" t="s">
        <v>65</v>
      </c>
      <c r="O274" s="27" t="s">
        <v>476</v>
      </c>
      <c r="P274" s="27" t="s">
        <v>408</v>
      </c>
    </row>
    <row r="275" spans="1:16" ht="105" hidden="1" x14ac:dyDescent="0.25">
      <c r="A275" s="15" t="s">
        <v>564</v>
      </c>
      <c r="B275" t="s">
        <v>42</v>
      </c>
      <c r="C275" s="15" t="s">
        <v>195</v>
      </c>
      <c r="D275" s="15" t="s">
        <v>325</v>
      </c>
      <c r="E275" s="27" t="s">
        <v>267</v>
      </c>
      <c r="F275" s="28" t="s">
        <v>343</v>
      </c>
      <c r="G275" s="28" t="s">
        <v>259</v>
      </c>
      <c r="H275" s="27" t="s">
        <v>281</v>
      </c>
      <c r="I275" s="27" t="s">
        <v>276</v>
      </c>
      <c r="J275" s="27" t="s">
        <v>413</v>
      </c>
      <c r="K275" s="27" t="s">
        <v>94</v>
      </c>
      <c r="L275" s="27" t="s">
        <v>478</v>
      </c>
      <c r="M275" s="27" t="s">
        <v>435</v>
      </c>
      <c r="N275" s="27" t="s">
        <v>329</v>
      </c>
      <c r="O275" s="27" t="s">
        <v>374</v>
      </c>
      <c r="P275" s="27" t="s">
        <v>408</v>
      </c>
    </row>
    <row r="276" spans="1:16" ht="105" hidden="1" x14ac:dyDescent="0.25">
      <c r="A276" s="15" t="s">
        <v>565</v>
      </c>
      <c r="B276" t="s">
        <v>28</v>
      </c>
      <c r="C276" s="15" t="s">
        <v>220</v>
      </c>
      <c r="D276" s="15" t="s">
        <v>325</v>
      </c>
      <c r="E276" s="27" t="s">
        <v>399</v>
      </c>
      <c r="F276" s="28" t="s">
        <v>268</v>
      </c>
      <c r="G276" s="28" t="s">
        <v>259</v>
      </c>
      <c r="H276" s="27" t="s">
        <v>281</v>
      </c>
      <c r="I276" s="27" t="s">
        <v>311</v>
      </c>
      <c r="J276" s="27" t="s">
        <v>531</v>
      </c>
      <c r="K276" s="27" t="s">
        <v>94</v>
      </c>
      <c r="L276" s="27" t="s">
        <v>566</v>
      </c>
      <c r="M276" s="27" t="s">
        <v>435</v>
      </c>
      <c r="N276" s="27" t="s">
        <v>329</v>
      </c>
      <c r="O276" s="27" t="s">
        <v>476</v>
      </c>
      <c r="P276" s="27" t="s">
        <v>408</v>
      </c>
    </row>
    <row r="277" spans="1:16" ht="105" hidden="1" x14ac:dyDescent="0.25">
      <c r="A277" s="15" t="s">
        <v>550</v>
      </c>
      <c r="B277" t="s">
        <v>42</v>
      </c>
      <c r="C277" s="15" t="s">
        <v>211</v>
      </c>
      <c r="D277" s="15" t="s">
        <v>177</v>
      </c>
      <c r="E277" s="27" t="s">
        <v>267</v>
      </c>
      <c r="F277" s="28" t="s">
        <v>247</v>
      </c>
      <c r="G277" s="28" t="s">
        <v>259</v>
      </c>
      <c r="H277" s="27" t="s">
        <v>281</v>
      </c>
      <c r="I277" s="27" t="s">
        <v>465</v>
      </c>
      <c r="J277" s="27" t="s">
        <v>509</v>
      </c>
      <c r="K277" s="27" t="s">
        <v>94</v>
      </c>
      <c r="L277" s="27" t="s">
        <v>351</v>
      </c>
      <c r="M277" s="27" t="s">
        <v>439</v>
      </c>
      <c r="N277" s="27" t="s">
        <v>329</v>
      </c>
      <c r="O277" s="27" t="s">
        <v>374</v>
      </c>
      <c r="P277" s="27" t="s">
        <v>408</v>
      </c>
    </row>
    <row r="278" spans="1:16" ht="120" hidden="1" x14ac:dyDescent="0.25">
      <c r="A278" s="15" t="s">
        <v>552</v>
      </c>
      <c r="B278" t="s">
        <v>42</v>
      </c>
      <c r="C278" s="15" t="s">
        <v>182</v>
      </c>
      <c r="D278" s="15" t="s">
        <v>245</v>
      </c>
      <c r="E278" s="27" t="s">
        <v>267</v>
      </c>
      <c r="F278" s="28" t="s">
        <v>370</v>
      </c>
      <c r="G278" s="28" t="s">
        <v>58</v>
      </c>
      <c r="H278" s="27" t="s">
        <v>269</v>
      </c>
      <c r="I278" s="27" t="s">
        <v>249</v>
      </c>
      <c r="J278" s="27" t="s">
        <v>528</v>
      </c>
      <c r="K278" s="27" t="s">
        <v>94</v>
      </c>
      <c r="L278" s="27" t="s">
        <v>513</v>
      </c>
      <c r="M278" s="27" t="s">
        <v>86</v>
      </c>
      <c r="N278" s="27" t="s">
        <v>65</v>
      </c>
      <c r="O278" s="27" t="s">
        <v>340</v>
      </c>
      <c r="P278" s="27" t="s">
        <v>408</v>
      </c>
    </row>
    <row r="279" spans="1:16" ht="135" hidden="1" x14ac:dyDescent="0.25">
      <c r="A279" s="15" t="s">
        <v>567</v>
      </c>
      <c r="B279" t="s">
        <v>42</v>
      </c>
      <c r="C279" s="15" t="s">
        <v>192</v>
      </c>
      <c r="D279" s="15" t="s">
        <v>55</v>
      </c>
      <c r="E279" s="27" t="s">
        <v>308</v>
      </c>
      <c r="F279" s="28" t="s">
        <v>506</v>
      </c>
      <c r="G279" s="28" t="s">
        <v>248</v>
      </c>
      <c r="H279" s="27" t="s">
        <v>19</v>
      </c>
      <c r="I279" s="27" t="s">
        <v>276</v>
      </c>
      <c r="J279" s="27" t="s">
        <v>509</v>
      </c>
      <c r="K279" s="27" t="s">
        <v>327</v>
      </c>
      <c r="L279" s="27" t="s">
        <v>514</v>
      </c>
      <c r="M279" s="27" t="s">
        <v>86</v>
      </c>
      <c r="N279" s="27" t="s">
        <v>65</v>
      </c>
      <c r="O279" s="27" t="s">
        <v>476</v>
      </c>
      <c r="P279" s="27" t="s">
        <v>408</v>
      </c>
    </row>
    <row r="280" spans="1:16" ht="120" hidden="1" x14ac:dyDescent="0.25">
      <c r="A280" s="15" t="s">
        <v>568</v>
      </c>
      <c r="B280" t="s">
        <v>28</v>
      </c>
      <c r="C280" s="15" t="s">
        <v>186</v>
      </c>
      <c r="D280" s="15" t="s">
        <v>285</v>
      </c>
      <c r="E280" s="27" t="s">
        <v>246</v>
      </c>
      <c r="F280" s="28" t="s">
        <v>268</v>
      </c>
      <c r="G280" s="28" t="s">
        <v>303</v>
      </c>
      <c r="H280" s="27" t="s">
        <v>269</v>
      </c>
      <c r="I280" s="27" t="s">
        <v>249</v>
      </c>
      <c r="J280" s="27" t="s">
        <v>509</v>
      </c>
      <c r="K280" s="27" t="s">
        <v>94</v>
      </c>
      <c r="L280" s="27" t="s">
        <v>514</v>
      </c>
      <c r="M280" s="27" t="s">
        <v>435</v>
      </c>
      <c r="N280" s="27" t="s">
        <v>65</v>
      </c>
      <c r="O280" s="27" t="s">
        <v>340</v>
      </c>
      <c r="P280" s="27" t="s">
        <v>408</v>
      </c>
    </row>
    <row r="281" spans="1:16" ht="120" hidden="1" x14ac:dyDescent="0.25">
      <c r="A281" s="15" t="s">
        <v>562</v>
      </c>
      <c r="B281" t="s">
        <v>28</v>
      </c>
      <c r="C281" s="15" t="s">
        <v>210</v>
      </c>
      <c r="D281" s="15" t="s">
        <v>175</v>
      </c>
      <c r="E281" s="27" t="s">
        <v>326</v>
      </c>
      <c r="F281" s="28" t="s">
        <v>541</v>
      </c>
      <c r="G281" s="28" t="s">
        <v>248</v>
      </c>
      <c r="H281" s="27" t="s">
        <v>495</v>
      </c>
      <c r="I281" s="27" t="s">
        <v>249</v>
      </c>
      <c r="J281" s="27" t="s">
        <v>21</v>
      </c>
      <c r="K281" s="27" t="s">
        <v>320</v>
      </c>
      <c r="L281" s="27" t="s">
        <v>95</v>
      </c>
      <c r="M281" s="27" t="s">
        <v>366</v>
      </c>
      <c r="N281" s="27" t="s">
        <v>460</v>
      </c>
      <c r="O281" s="27" t="s">
        <v>374</v>
      </c>
      <c r="P281" s="27" t="s">
        <v>408</v>
      </c>
    </row>
    <row r="282" spans="1:16" ht="120" hidden="1" x14ac:dyDescent="0.25">
      <c r="A282" s="15" t="s">
        <v>569</v>
      </c>
      <c r="B282" t="s">
        <v>42</v>
      </c>
      <c r="C282" s="15" t="s">
        <v>211</v>
      </c>
      <c r="D282" s="15" t="s">
        <v>177</v>
      </c>
      <c r="E282" s="27" t="s">
        <v>399</v>
      </c>
      <c r="F282" s="28" t="s">
        <v>247</v>
      </c>
      <c r="G282" s="28" t="s">
        <v>259</v>
      </c>
      <c r="H282" s="27" t="s">
        <v>281</v>
      </c>
      <c r="I282" s="27" t="s">
        <v>318</v>
      </c>
      <c r="J282" s="27" t="s">
        <v>388</v>
      </c>
      <c r="K282" s="27" t="s">
        <v>94</v>
      </c>
      <c r="L282" s="27" t="s">
        <v>351</v>
      </c>
      <c r="M282" s="27" t="s">
        <v>86</v>
      </c>
      <c r="N282" s="27" t="s">
        <v>65</v>
      </c>
      <c r="O282" s="27" t="s">
        <v>340</v>
      </c>
      <c r="P282" s="27" t="s">
        <v>408</v>
      </c>
    </row>
    <row r="283" spans="1:16" ht="90" hidden="1" x14ac:dyDescent="0.25">
      <c r="A283" s="15" t="s">
        <v>360</v>
      </c>
      <c r="B283" t="s">
        <v>28</v>
      </c>
      <c r="C283" s="15" t="s">
        <v>194</v>
      </c>
      <c r="D283" s="15" t="s">
        <v>325</v>
      </c>
      <c r="E283" s="27" t="s">
        <v>246</v>
      </c>
      <c r="F283" s="28" t="s">
        <v>248</v>
      </c>
      <c r="G283" s="28" t="s">
        <v>248</v>
      </c>
      <c r="H283" s="27" t="s">
        <v>269</v>
      </c>
      <c r="I283" s="27" t="s">
        <v>465</v>
      </c>
      <c r="J283" s="27" t="s">
        <v>21</v>
      </c>
      <c r="K283" s="27" t="s">
        <v>94</v>
      </c>
      <c r="L283" s="27" t="s">
        <v>95</v>
      </c>
      <c r="M283" s="27" t="s">
        <v>86</v>
      </c>
      <c r="N283" s="27" t="s">
        <v>460</v>
      </c>
      <c r="O283" s="27" t="s">
        <v>340</v>
      </c>
      <c r="P283" s="27" t="s">
        <v>408</v>
      </c>
    </row>
    <row r="284" spans="1:16" ht="135" hidden="1" x14ac:dyDescent="0.25">
      <c r="A284" s="15" t="s">
        <v>451</v>
      </c>
      <c r="B284" t="s">
        <v>28</v>
      </c>
      <c r="C284" s="15" t="s">
        <v>182</v>
      </c>
      <c r="D284" s="15" t="s">
        <v>245</v>
      </c>
      <c r="E284" s="27" t="s">
        <v>326</v>
      </c>
      <c r="F284" s="28" t="s">
        <v>268</v>
      </c>
      <c r="G284" s="28" t="s">
        <v>280</v>
      </c>
      <c r="H284" s="27" t="s">
        <v>495</v>
      </c>
      <c r="I284" s="27" t="s">
        <v>249</v>
      </c>
      <c r="J284" s="27" t="s">
        <v>509</v>
      </c>
      <c r="K284" s="27" t="s">
        <v>327</v>
      </c>
      <c r="L284" s="27" t="s">
        <v>95</v>
      </c>
      <c r="M284" s="27" t="s">
        <v>435</v>
      </c>
      <c r="N284" s="27" t="s">
        <v>460</v>
      </c>
      <c r="O284" s="27" t="s">
        <v>374</v>
      </c>
      <c r="P284" s="27" t="s">
        <v>408</v>
      </c>
    </row>
    <row r="285" spans="1:16" ht="120" hidden="1" x14ac:dyDescent="0.25">
      <c r="A285" s="15" t="s">
        <v>570</v>
      </c>
      <c r="B285" t="s">
        <v>28</v>
      </c>
      <c r="C285" s="15" t="s">
        <v>216</v>
      </c>
      <c r="D285" s="15" t="s">
        <v>177</v>
      </c>
      <c r="E285" s="27" t="s">
        <v>267</v>
      </c>
      <c r="F285" s="28" t="s">
        <v>247</v>
      </c>
      <c r="G285" s="28" t="s">
        <v>259</v>
      </c>
      <c r="H285" s="27" t="s">
        <v>281</v>
      </c>
      <c r="I285" s="27" t="s">
        <v>276</v>
      </c>
      <c r="J285" s="27" t="s">
        <v>509</v>
      </c>
      <c r="K285" s="27" t="s">
        <v>458</v>
      </c>
      <c r="L285" s="27" t="s">
        <v>95</v>
      </c>
      <c r="M285" s="27" t="s">
        <v>366</v>
      </c>
      <c r="N285" s="27" t="s">
        <v>65</v>
      </c>
      <c r="O285" s="27" t="s">
        <v>374</v>
      </c>
      <c r="P285" s="27" t="s">
        <v>408</v>
      </c>
    </row>
    <row r="286" spans="1:16" ht="90" hidden="1" x14ac:dyDescent="0.25">
      <c r="A286" s="15" t="s">
        <v>571</v>
      </c>
      <c r="B286" t="s">
        <v>42</v>
      </c>
      <c r="C286" s="15" t="s">
        <v>206</v>
      </c>
      <c r="D286" s="30" t="s">
        <v>245</v>
      </c>
      <c r="E286" s="27" t="s">
        <v>326</v>
      </c>
      <c r="F286" s="28" t="s">
        <v>248</v>
      </c>
      <c r="G286" s="28" t="s">
        <v>425</v>
      </c>
      <c r="H286" s="27" t="s">
        <v>495</v>
      </c>
      <c r="I286" s="27" t="s">
        <v>276</v>
      </c>
      <c r="J286" s="27" t="s">
        <v>509</v>
      </c>
      <c r="K286" s="27" t="s">
        <v>94</v>
      </c>
      <c r="L286" s="27" t="s">
        <v>513</v>
      </c>
      <c r="M286" s="27" t="s">
        <v>86</v>
      </c>
      <c r="N286" s="27" t="s">
        <v>460</v>
      </c>
      <c r="O286" s="27" t="s">
        <v>340</v>
      </c>
      <c r="P286" s="27" t="s">
        <v>408</v>
      </c>
    </row>
    <row r="287" spans="1:16" ht="120" hidden="1" x14ac:dyDescent="0.25">
      <c r="A287" s="15" t="s">
        <v>572</v>
      </c>
      <c r="B287" t="s">
        <v>28</v>
      </c>
      <c r="C287" s="15" t="s">
        <v>182</v>
      </c>
      <c r="D287" s="15" t="s">
        <v>245</v>
      </c>
      <c r="E287" s="27" t="s">
        <v>267</v>
      </c>
      <c r="F287" s="28" t="s">
        <v>343</v>
      </c>
      <c r="G287" s="28" t="s">
        <v>280</v>
      </c>
      <c r="H287" s="27" t="s">
        <v>269</v>
      </c>
      <c r="I287" s="27" t="s">
        <v>287</v>
      </c>
      <c r="J287" s="27" t="s">
        <v>526</v>
      </c>
      <c r="K287" s="27" t="s">
        <v>320</v>
      </c>
      <c r="L287" s="27" t="s">
        <v>513</v>
      </c>
      <c r="M287" s="27" t="s">
        <v>86</v>
      </c>
      <c r="N287" s="27" t="s">
        <v>65</v>
      </c>
      <c r="O287" s="27" t="s">
        <v>476</v>
      </c>
      <c r="P287" s="27" t="s">
        <v>408</v>
      </c>
    </row>
    <row r="288" spans="1:16" ht="90" hidden="1" x14ac:dyDescent="0.25">
      <c r="A288" s="15" t="s">
        <v>451</v>
      </c>
      <c r="B288" t="s">
        <v>28</v>
      </c>
      <c r="C288" s="15" t="s">
        <v>182</v>
      </c>
      <c r="D288" s="15" t="s">
        <v>245</v>
      </c>
      <c r="E288" s="27" t="s">
        <v>267</v>
      </c>
      <c r="F288" s="28" t="s">
        <v>370</v>
      </c>
      <c r="G288" s="28" t="s">
        <v>303</v>
      </c>
      <c r="H288" s="27" t="s">
        <v>281</v>
      </c>
      <c r="I288" s="27" t="s">
        <v>276</v>
      </c>
      <c r="J288" s="27" t="s">
        <v>526</v>
      </c>
      <c r="K288" s="27" t="s">
        <v>458</v>
      </c>
      <c r="L288" s="27" t="s">
        <v>95</v>
      </c>
      <c r="M288" s="27" t="s">
        <v>86</v>
      </c>
      <c r="N288" s="27" t="s">
        <v>362</v>
      </c>
      <c r="O288" s="27" t="s">
        <v>340</v>
      </c>
      <c r="P288" s="27" t="s">
        <v>408</v>
      </c>
    </row>
    <row r="289" spans="1:16" ht="120" hidden="1" x14ac:dyDescent="0.25">
      <c r="A289" s="15" t="s">
        <v>573</v>
      </c>
      <c r="B289" t="s">
        <v>54</v>
      </c>
      <c r="C289" s="15" t="s">
        <v>194</v>
      </c>
      <c r="D289" s="15" t="s">
        <v>325</v>
      </c>
      <c r="E289" s="27" t="s">
        <v>326</v>
      </c>
      <c r="F289" s="28" t="s">
        <v>268</v>
      </c>
      <c r="G289" s="28" t="s">
        <v>248</v>
      </c>
      <c r="H289" s="27" t="s">
        <v>269</v>
      </c>
      <c r="I289" s="27" t="s">
        <v>287</v>
      </c>
      <c r="J289" s="27" t="s">
        <v>406</v>
      </c>
      <c r="K289" s="27" t="s">
        <v>288</v>
      </c>
      <c r="L289" s="27" t="s">
        <v>478</v>
      </c>
      <c r="M289" s="27" t="s">
        <v>86</v>
      </c>
      <c r="N289" s="27" t="s">
        <v>65</v>
      </c>
      <c r="O289" s="27" t="s">
        <v>374</v>
      </c>
      <c r="P289" s="27" t="s">
        <v>408</v>
      </c>
    </row>
    <row r="290" spans="1:16" ht="120" hidden="1" x14ac:dyDescent="0.25">
      <c r="A290" s="15" t="s">
        <v>574</v>
      </c>
      <c r="B290" t="s">
        <v>42</v>
      </c>
      <c r="C290" s="15" t="s">
        <v>201</v>
      </c>
      <c r="D290" s="15" t="s">
        <v>376</v>
      </c>
      <c r="E290" s="27" t="s">
        <v>399</v>
      </c>
      <c r="F290" s="28" t="s">
        <v>247</v>
      </c>
      <c r="G290" s="28" t="s">
        <v>356</v>
      </c>
      <c r="H290" s="27" t="s">
        <v>19</v>
      </c>
      <c r="I290" s="27" t="s">
        <v>249</v>
      </c>
      <c r="J290" s="27" t="s">
        <v>21</v>
      </c>
      <c r="K290" s="27" t="s">
        <v>458</v>
      </c>
      <c r="L290" s="27" t="s">
        <v>414</v>
      </c>
      <c r="M290" s="27" t="s">
        <v>86</v>
      </c>
      <c r="N290" s="27" t="s">
        <v>65</v>
      </c>
      <c r="O290" s="27" t="s">
        <v>374</v>
      </c>
      <c r="P290" s="27" t="s">
        <v>408</v>
      </c>
    </row>
    <row r="291" spans="1:16" ht="120" hidden="1" x14ac:dyDescent="0.25">
      <c r="A291" s="15" t="s">
        <v>575</v>
      </c>
      <c r="B291" t="s">
        <v>28</v>
      </c>
      <c r="C291" s="15" t="s">
        <v>201</v>
      </c>
      <c r="D291" s="15" t="s">
        <v>376</v>
      </c>
      <c r="E291" s="27" t="s">
        <v>246</v>
      </c>
      <c r="F291" s="28" t="s">
        <v>286</v>
      </c>
      <c r="G291" s="28" t="s">
        <v>303</v>
      </c>
      <c r="H291" s="27" t="s">
        <v>174</v>
      </c>
      <c r="I291" s="27" t="s">
        <v>349</v>
      </c>
      <c r="J291" s="27" t="s">
        <v>509</v>
      </c>
      <c r="K291" s="27" t="s">
        <v>94</v>
      </c>
      <c r="L291" s="27" t="s">
        <v>513</v>
      </c>
      <c r="M291" s="27" t="s">
        <v>86</v>
      </c>
      <c r="N291" s="27" t="s">
        <v>65</v>
      </c>
      <c r="O291" s="27" t="s">
        <v>374</v>
      </c>
      <c r="P291" s="27" t="s">
        <v>408</v>
      </c>
    </row>
    <row r="292" spans="1:16" ht="120" hidden="1" x14ac:dyDescent="0.25">
      <c r="A292" s="15" t="s">
        <v>576</v>
      </c>
      <c r="B292" t="s">
        <v>42</v>
      </c>
      <c r="C292" s="15" t="s">
        <v>195</v>
      </c>
      <c r="D292" s="15" t="s">
        <v>325</v>
      </c>
      <c r="E292" s="27" t="s">
        <v>246</v>
      </c>
      <c r="F292" s="28" t="s">
        <v>302</v>
      </c>
      <c r="G292" s="28" t="s">
        <v>248</v>
      </c>
      <c r="H292" s="27" t="s">
        <v>19</v>
      </c>
      <c r="I292" s="27" t="s">
        <v>287</v>
      </c>
      <c r="J292" s="27" t="s">
        <v>406</v>
      </c>
      <c r="K292" s="27" t="s">
        <v>320</v>
      </c>
      <c r="L292" s="27" t="s">
        <v>414</v>
      </c>
      <c r="M292" s="27" t="s">
        <v>515</v>
      </c>
      <c r="N292" s="27" t="s">
        <v>460</v>
      </c>
      <c r="O292" s="27" t="s">
        <v>340</v>
      </c>
      <c r="P292" s="27" t="s">
        <v>408</v>
      </c>
    </row>
    <row r="293" spans="1:16" ht="105" hidden="1" x14ac:dyDescent="0.25">
      <c r="A293" s="15" t="s">
        <v>577</v>
      </c>
      <c r="B293" t="s">
        <v>28</v>
      </c>
      <c r="C293" s="15" t="s">
        <v>187</v>
      </c>
      <c r="D293" s="15" t="s">
        <v>55</v>
      </c>
      <c r="E293" s="27" t="s">
        <v>399</v>
      </c>
      <c r="F293" s="28" t="s">
        <v>247</v>
      </c>
      <c r="G293" s="28" t="s">
        <v>248</v>
      </c>
      <c r="H293" s="27" t="s">
        <v>281</v>
      </c>
      <c r="I293" s="27" t="s">
        <v>287</v>
      </c>
      <c r="J293" s="27" t="s">
        <v>511</v>
      </c>
      <c r="K293" s="27" t="s">
        <v>94</v>
      </c>
      <c r="L293" s="27" t="s">
        <v>513</v>
      </c>
      <c r="M293" s="27" t="s">
        <v>435</v>
      </c>
      <c r="N293" s="27" t="s">
        <v>460</v>
      </c>
      <c r="O293" s="27" t="s">
        <v>476</v>
      </c>
      <c r="P293" s="27" t="s">
        <v>408</v>
      </c>
    </row>
    <row r="294" spans="1:16" ht="120" hidden="1" x14ac:dyDescent="0.25">
      <c r="A294" s="15" t="s">
        <v>578</v>
      </c>
      <c r="B294" t="s">
        <v>28</v>
      </c>
      <c r="C294" s="15" t="s">
        <v>220</v>
      </c>
      <c r="D294" s="15" t="s">
        <v>325</v>
      </c>
      <c r="E294" s="27" t="s">
        <v>399</v>
      </c>
      <c r="F294" s="28" t="s">
        <v>302</v>
      </c>
      <c r="G294" s="28" t="s">
        <v>275</v>
      </c>
      <c r="H294" s="27" t="s">
        <v>269</v>
      </c>
      <c r="I294" s="27" t="s">
        <v>349</v>
      </c>
      <c r="J294" s="27" t="s">
        <v>178</v>
      </c>
      <c r="K294" s="27" t="s">
        <v>94</v>
      </c>
      <c r="L294" s="27" t="s">
        <v>478</v>
      </c>
      <c r="M294" s="27" t="s">
        <v>86</v>
      </c>
      <c r="N294" s="27" t="s">
        <v>65</v>
      </c>
      <c r="O294" s="27" t="s">
        <v>374</v>
      </c>
      <c r="P294" s="27" t="s">
        <v>408</v>
      </c>
    </row>
    <row r="295" spans="1:16" ht="120" hidden="1" x14ac:dyDescent="0.25">
      <c r="A295" s="15" t="s">
        <v>579</v>
      </c>
      <c r="B295" t="s">
        <v>28</v>
      </c>
      <c r="C295" s="15" t="s">
        <v>182</v>
      </c>
      <c r="D295" s="15" t="s">
        <v>245</v>
      </c>
      <c r="E295" s="27" t="s">
        <v>308</v>
      </c>
      <c r="F295" s="28" t="s">
        <v>247</v>
      </c>
      <c r="G295" s="28" t="s">
        <v>425</v>
      </c>
      <c r="H295" s="27" t="s">
        <v>269</v>
      </c>
      <c r="I295" s="27" t="s">
        <v>287</v>
      </c>
      <c r="J295" s="27" t="s">
        <v>511</v>
      </c>
      <c r="K295" s="27" t="s">
        <v>94</v>
      </c>
      <c r="L295" s="27" t="s">
        <v>95</v>
      </c>
      <c r="M295" s="27" t="s">
        <v>86</v>
      </c>
      <c r="N295" s="27" t="s">
        <v>65</v>
      </c>
      <c r="O295" s="27" t="s">
        <v>374</v>
      </c>
      <c r="P295" s="27" t="s">
        <v>408</v>
      </c>
    </row>
    <row r="296" spans="1:16" ht="120" hidden="1" x14ac:dyDescent="0.25">
      <c r="A296" s="15" t="s">
        <v>580</v>
      </c>
      <c r="B296" t="s">
        <v>244</v>
      </c>
      <c r="C296" s="15" t="s">
        <v>182</v>
      </c>
      <c r="D296" s="15" t="s">
        <v>245</v>
      </c>
      <c r="E296" s="27" t="s">
        <v>246</v>
      </c>
      <c r="F296" s="28" t="s">
        <v>343</v>
      </c>
      <c r="G296" s="28" t="s">
        <v>425</v>
      </c>
      <c r="H296" s="27" t="s">
        <v>269</v>
      </c>
      <c r="I296" s="27" t="s">
        <v>249</v>
      </c>
      <c r="J296" s="27" t="s">
        <v>282</v>
      </c>
      <c r="K296" s="27" t="s">
        <v>320</v>
      </c>
      <c r="L296" s="27" t="s">
        <v>95</v>
      </c>
      <c r="M296" s="27" t="s">
        <v>439</v>
      </c>
      <c r="N296" s="27" t="s">
        <v>329</v>
      </c>
      <c r="O296" s="27" t="s">
        <v>476</v>
      </c>
      <c r="P296" s="27" t="s">
        <v>408</v>
      </c>
    </row>
    <row r="297" spans="1:16" ht="120" hidden="1" x14ac:dyDescent="0.25">
      <c r="A297" s="15" t="s">
        <v>412</v>
      </c>
      <c r="B297" t="s">
        <v>28</v>
      </c>
      <c r="C297" s="15" t="s">
        <v>205</v>
      </c>
      <c r="D297" s="15" t="s">
        <v>55</v>
      </c>
      <c r="E297" s="27" t="s">
        <v>246</v>
      </c>
      <c r="F297" s="28" t="s">
        <v>268</v>
      </c>
      <c r="G297" s="28" t="s">
        <v>259</v>
      </c>
      <c r="H297" s="27" t="s">
        <v>269</v>
      </c>
      <c r="I297" s="27" t="s">
        <v>276</v>
      </c>
      <c r="J297" s="27" t="s">
        <v>21</v>
      </c>
      <c r="K297" s="27" t="s">
        <v>94</v>
      </c>
      <c r="L297" s="27" t="s">
        <v>365</v>
      </c>
      <c r="M297" s="27" t="s">
        <v>435</v>
      </c>
      <c r="N297" s="27" t="s">
        <v>65</v>
      </c>
      <c r="O297" s="27" t="s">
        <v>374</v>
      </c>
      <c r="P297" s="27" t="s">
        <v>408</v>
      </c>
    </row>
    <row r="298" spans="1:16" ht="120" hidden="1" x14ac:dyDescent="0.25">
      <c r="A298" s="15" t="s">
        <v>581</v>
      </c>
      <c r="B298" t="s">
        <v>28</v>
      </c>
      <c r="C298" s="15" t="s">
        <v>182</v>
      </c>
      <c r="D298" s="15" t="s">
        <v>245</v>
      </c>
      <c r="E298" s="27" t="s">
        <v>361</v>
      </c>
      <c r="F298" s="28" t="s">
        <v>399</v>
      </c>
      <c r="G298" s="28" t="s">
        <v>248</v>
      </c>
      <c r="H298" s="27" t="s">
        <v>269</v>
      </c>
      <c r="I298" s="27" t="s">
        <v>444</v>
      </c>
      <c r="J298" s="27" t="s">
        <v>509</v>
      </c>
      <c r="K298" s="27" t="s">
        <v>320</v>
      </c>
      <c r="L298" s="27" t="s">
        <v>514</v>
      </c>
      <c r="M298" s="27" t="s">
        <v>86</v>
      </c>
      <c r="N298" s="27" t="s">
        <v>329</v>
      </c>
      <c r="O298" s="27" t="s">
        <v>340</v>
      </c>
      <c r="P298" s="27" t="s">
        <v>408</v>
      </c>
    </row>
    <row r="299" spans="1:16" ht="135" hidden="1" x14ac:dyDescent="0.25">
      <c r="A299" s="15" t="s">
        <v>579</v>
      </c>
      <c r="B299" t="s">
        <v>28</v>
      </c>
      <c r="C299" s="15" t="s">
        <v>182</v>
      </c>
      <c r="D299" s="15" t="s">
        <v>245</v>
      </c>
      <c r="E299" s="27" t="s">
        <v>246</v>
      </c>
      <c r="F299" s="28" t="s">
        <v>268</v>
      </c>
      <c r="G299" s="28" t="s">
        <v>425</v>
      </c>
      <c r="H299" s="27" t="s">
        <v>281</v>
      </c>
      <c r="I299" s="27" t="s">
        <v>249</v>
      </c>
      <c r="J299" s="27" t="s">
        <v>406</v>
      </c>
      <c r="K299" s="27" t="s">
        <v>327</v>
      </c>
      <c r="L299" s="27" t="s">
        <v>513</v>
      </c>
      <c r="M299" s="27" t="s">
        <v>86</v>
      </c>
      <c r="N299" s="27" t="s">
        <v>329</v>
      </c>
      <c r="O299" s="27" t="s">
        <v>340</v>
      </c>
      <c r="P299" s="27" t="s">
        <v>408</v>
      </c>
    </row>
    <row r="300" spans="1:16" ht="105" hidden="1" x14ac:dyDescent="0.25">
      <c r="A300" s="15" t="s">
        <v>582</v>
      </c>
      <c r="B300" t="s">
        <v>244</v>
      </c>
      <c r="C300" s="15" t="s">
        <v>221</v>
      </c>
      <c r="D300" s="15"/>
      <c r="E300" s="27" t="s">
        <v>246</v>
      </c>
      <c r="F300" s="28" t="s">
        <v>248</v>
      </c>
      <c r="G300" s="28" t="s">
        <v>248</v>
      </c>
      <c r="H300" s="27" t="s">
        <v>281</v>
      </c>
      <c r="I300" s="27" t="s">
        <v>276</v>
      </c>
      <c r="J300" s="27" t="s">
        <v>483</v>
      </c>
      <c r="K300" s="27" t="s">
        <v>94</v>
      </c>
      <c r="L300" s="27" t="s">
        <v>95</v>
      </c>
      <c r="M300" s="27" t="s">
        <v>86</v>
      </c>
      <c r="N300" s="27" t="s">
        <v>460</v>
      </c>
      <c r="O300" s="27" t="s">
        <v>374</v>
      </c>
      <c r="P300" s="27" t="s">
        <v>408</v>
      </c>
    </row>
    <row r="301" spans="1:16" ht="120" hidden="1" x14ac:dyDescent="0.25">
      <c r="A301" s="15" t="s">
        <v>405</v>
      </c>
      <c r="B301" t="s">
        <v>28</v>
      </c>
      <c r="C301" s="15" t="s">
        <v>193</v>
      </c>
      <c r="D301" s="15" t="s">
        <v>55</v>
      </c>
      <c r="E301" s="27" t="s">
        <v>326</v>
      </c>
      <c r="F301" s="28" t="s">
        <v>247</v>
      </c>
      <c r="G301" s="28" t="s">
        <v>248</v>
      </c>
      <c r="H301" s="27" t="s">
        <v>174</v>
      </c>
      <c r="I301" s="27" t="s">
        <v>276</v>
      </c>
      <c r="J301" s="27" t="s">
        <v>21</v>
      </c>
      <c r="K301" s="27" t="s">
        <v>320</v>
      </c>
      <c r="L301" s="27" t="s">
        <v>522</v>
      </c>
      <c r="M301" s="27" t="s">
        <v>515</v>
      </c>
      <c r="N301" s="27" t="s">
        <v>65</v>
      </c>
      <c r="O301" s="27" t="s">
        <v>374</v>
      </c>
      <c r="P301" s="27" t="s">
        <v>408</v>
      </c>
    </row>
    <row r="302" spans="1:16" ht="135" hidden="1" x14ac:dyDescent="0.25">
      <c r="A302" s="15" t="s">
        <v>583</v>
      </c>
      <c r="B302" t="s">
        <v>42</v>
      </c>
      <c r="C302" s="15" t="s">
        <v>195</v>
      </c>
      <c r="D302" s="15" t="s">
        <v>325</v>
      </c>
      <c r="E302" s="27" t="s">
        <v>399</v>
      </c>
      <c r="F302" s="28" t="s">
        <v>248</v>
      </c>
      <c r="G302" s="28" t="s">
        <v>346</v>
      </c>
      <c r="H302" s="27" t="s">
        <v>281</v>
      </c>
      <c r="I302" s="27" t="s">
        <v>311</v>
      </c>
      <c r="J302" s="27" t="s">
        <v>511</v>
      </c>
      <c r="K302" s="27" t="s">
        <v>327</v>
      </c>
      <c r="L302" s="27" t="s">
        <v>351</v>
      </c>
      <c r="M302" s="27" t="s">
        <v>435</v>
      </c>
      <c r="N302" s="27" t="s">
        <v>65</v>
      </c>
      <c r="O302" s="27" t="s">
        <v>374</v>
      </c>
      <c r="P302" s="27" t="s">
        <v>408</v>
      </c>
    </row>
    <row r="303" spans="1:16" ht="120" hidden="1" x14ac:dyDescent="0.25">
      <c r="A303" s="15" t="s">
        <v>584</v>
      </c>
      <c r="B303" t="s">
        <v>42</v>
      </c>
      <c r="C303" s="15" t="s">
        <v>182</v>
      </c>
      <c r="D303" s="15" t="s">
        <v>245</v>
      </c>
      <c r="E303" s="27" t="s">
        <v>246</v>
      </c>
      <c r="F303" s="28" t="s">
        <v>343</v>
      </c>
      <c r="G303" s="28" t="s">
        <v>248</v>
      </c>
      <c r="H303" s="27" t="s">
        <v>281</v>
      </c>
      <c r="I303" s="27" t="s">
        <v>287</v>
      </c>
      <c r="J303" s="27" t="s">
        <v>531</v>
      </c>
      <c r="K303" s="27" t="s">
        <v>94</v>
      </c>
      <c r="L303" s="27" t="s">
        <v>95</v>
      </c>
      <c r="M303" s="27" t="s">
        <v>86</v>
      </c>
      <c r="N303" s="27" t="s">
        <v>65</v>
      </c>
      <c r="O303" s="27" t="s">
        <v>340</v>
      </c>
      <c r="P303" s="27" t="s">
        <v>408</v>
      </c>
    </row>
    <row r="304" spans="1:16" ht="135" hidden="1" x14ac:dyDescent="0.25">
      <c r="A304" s="15" t="s">
        <v>585</v>
      </c>
      <c r="B304" t="s">
        <v>28</v>
      </c>
      <c r="C304" s="15" t="s">
        <v>182</v>
      </c>
      <c r="D304" s="15" t="s">
        <v>245</v>
      </c>
      <c r="E304" s="27" t="s">
        <v>308</v>
      </c>
      <c r="F304" s="28" t="s">
        <v>343</v>
      </c>
      <c r="G304" s="28" t="s">
        <v>371</v>
      </c>
      <c r="H304" s="27" t="s">
        <v>281</v>
      </c>
      <c r="I304" s="27" t="s">
        <v>287</v>
      </c>
      <c r="J304" s="27" t="s">
        <v>509</v>
      </c>
      <c r="K304" s="27" t="s">
        <v>327</v>
      </c>
      <c r="L304" s="27" t="s">
        <v>513</v>
      </c>
      <c r="M304" s="27" t="s">
        <v>86</v>
      </c>
      <c r="N304" s="27" t="s">
        <v>460</v>
      </c>
      <c r="O304" s="27" t="s">
        <v>374</v>
      </c>
      <c r="P304" s="27" t="s">
        <v>408</v>
      </c>
    </row>
    <row r="305" spans="1:16" ht="120" hidden="1" x14ac:dyDescent="0.25">
      <c r="A305" s="15" t="s">
        <v>324</v>
      </c>
      <c r="B305" t="s">
        <v>28</v>
      </c>
      <c r="C305" s="15" t="s">
        <v>194</v>
      </c>
      <c r="D305" s="15" t="s">
        <v>325</v>
      </c>
      <c r="E305" s="27" t="s">
        <v>417</v>
      </c>
      <c r="F305" s="28" t="s">
        <v>343</v>
      </c>
      <c r="G305" s="28" t="s">
        <v>275</v>
      </c>
      <c r="H305" s="27" t="s">
        <v>281</v>
      </c>
      <c r="I305" s="27" t="s">
        <v>287</v>
      </c>
      <c r="J305" s="27" t="s">
        <v>21</v>
      </c>
      <c r="K305" s="27" t="s">
        <v>94</v>
      </c>
      <c r="L305" s="27" t="s">
        <v>351</v>
      </c>
      <c r="M305" s="27" t="s">
        <v>86</v>
      </c>
      <c r="N305" s="27" t="s">
        <v>65</v>
      </c>
      <c r="O305" s="27" t="s">
        <v>374</v>
      </c>
      <c r="P305" s="27" t="s">
        <v>408</v>
      </c>
    </row>
    <row r="306" spans="1:16" ht="120" hidden="1" x14ac:dyDescent="0.25">
      <c r="A306" s="15" t="s">
        <v>586</v>
      </c>
      <c r="B306" t="s">
        <v>28</v>
      </c>
      <c r="C306" s="15" t="s">
        <v>201</v>
      </c>
      <c r="D306" s="15" t="s">
        <v>376</v>
      </c>
      <c r="E306" s="27" t="s">
        <v>246</v>
      </c>
      <c r="F306" s="28" t="s">
        <v>247</v>
      </c>
      <c r="G306" s="28" t="s">
        <v>248</v>
      </c>
      <c r="H306" s="27" t="s">
        <v>281</v>
      </c>
      <c r="I306" s="27" t="s">
        <v>249</v>
      </c>
      <c r="J306" s="27" t="s">
        <v>509</v>
      </c>
      <c r="K306" s="27" t="s">
        <v>94</v>
      </c>
      <c r="L306" s="27" t="s">
        <v>95</v>
      </c>
      <c r="M306" s="27" t="s">
        <v>366</v>
      </c>
      <c r="N306" s="27" t="s">
        <v>65</v>
      </c>
      <c r="O306" s="27" t="s">
        <v>340</v>
      </c>
      <c r="P306" s="27" t="s">
        <v>408</v>
      </c>
    </row>
    <row r="307" spans="1:16" ht="120" hidden="1" x14ac:dyDescent="0.25">
      <c r="A307" s="15" t="s">
        <v>587</v>
      </c>
      <c r="B307" t="s">
        <v>42</v>
      </c>
      <c r="C307" s="15" t="s">
        <v>182</v>
      </c>
      <c r="D307" s="15" t="s">
        <v>245</v>
      </c>
      <c r="E307" s="27" t="s">
        <v>361</v>
      </c>
      <c r="F307" s="28" t="s">
        <v>248</v>
      </c>
      <c r="G307" s="28" t="s">
        <v>248</v>
      </c>
      <c r="H307" s="27" t="s">
        <v>269</v>
      </c>
      <c r="I307" s="27" t="s">
        <v>349</v>
      </c>
      <c r="J307" s="27" t="s">
        <v>21</v>
      </c>
      <c r="K307" s="27" t="s">
        <v>320</v>
      </c>
      <c r="L307" s="27" t="s">
        <v>478</v>
      </c>
      <c r="M307" s="27" t="s">
        <v>515</v>
      </c>
      <c r="N307" s="27" t="s">
        <v>460</v>
      </c>
      <c r="O307" s="27" t="s">
        <v>374</v>
      </c>
      <c r="P307" s="27" t="s">
        <v>408</v>
      </c>
    </row>
    <row r="308" spans="1:16" ht="120" hidden="1" x14ac:dyDescent="0.25">
      <c r="A308" s="15" t="s">
        <v>588</v>
      </c>
      <c r="B308" t="s">
        <v>42</v>
      </c>
      <c r="C308" s="15" t="s">
        <v>182</v>
      </c>
      <c r="D308" s="15" t="s">
        <v>245</v>
      </c>
      <c r="E308" s="27" t="s">
        <v>267</v>
      </c>
      <c r="F308" s="28" t="s">
        <v>268</v>
      </c>
      <c r="G308" s="28" t="s">
        <v>305</v>
      </c>
      <c r="H308" s="27" t="s">
        <v>269</v>
      </c>
      <c r="I308" s="27" t="s">
        <v>276</v>
      </c>
      <c r="J308" s="27" t="s">
        <v>509</v>
      </c>
      <c r="K308" s="27" t="s">
        <v>94</v>
      </c>
      <c r="L308" s="27" t="s">
        <v>351</v>
      </c>
      <c r="M308" s="27" t="s">
        <v>86</v>
      </c>
      <c r="N308" s="27" t="s">
        <v>65</v>
      </c>
      <c r="O308" s="27" t="s">
        <v>340</v>
      </c>
      <c r="P308" s="27" t="s">
        <v>53</v>
      </c>
    </row>
    <row r="309" spans="1:16" ht="120" hidden="1" x14ac:dyDescent="0.25">
      <c r="A309" s="15" t="s">
        <v>562</v>
      </c>
      <c r="B309" t="s">
        <v>28</v>
      </c>
      <c r="C309" s="15" t="s">
        <v>222</v>
      </c>
      <c r="D309" s="15" t="s">
        <v>325</v>
      </c>
      <c r="E309" s="27" t="s">
        <v>323</v>
      </c>
      <c r="F309" s="28" t="s">
        <v>268</v>
      </c>
      <c r="G309" s="28" t="s">
        <v>248</v>
      </c>
      <c r="H309" s="27" t="s">
        <v>19</v>
      </c>
      <c r="I309" s="27" t="s">
        <v>318</v>
      </c>
      <c r="J309" s="27" t="s">
        <v>21</v>
      </c>
      <c r="K309" s="27" t="s">
        <v>94</v>
      </c>
      <c r="L309" s="27" t="s">
        <v>95</v>
      </c>
      <c r="M309" s="27" t="s">
        <v>86</v>
      </c>
      <c r="N309" s="27" t="s">
        <v>65</v>
      </c>
      <c r="O309" s="27" t="s">
        <v>374</v>
      </c>
      <c r="P309" s="27" t="s">
        <v>290</v>
      </c>
    </row>
    <row r="310" spans="1:16" ht="120" hidden="1" x14ac:dyDescent="0.25">
      <c r="A310" s="15" t="s">
        <v>589</v>
      </c>
      <c r="B310" t="s">
        <v>244</v>
      </c>
      <c r="C310" s="15" t="s">
        <v>182</v>
      </c>
      <c r="D310" s="15" t="s">
        <v>245</v>
      </c>
      <c r="E310" s="27" t="s">
        <v>246</v>
      </c>
      <c r="F310" s="28" t="s">
        <v>286</v>
      </c>
      <c r="G310" s="28" t="s">
        <v>248</v>
      </c>
      <c r="H310" s="27" t="s">
        <v>269</v>
      </c>
      <c r="I310" s="27" t="s">
        <v>590</v>
      </c>
      <c r="J310" s="27" t="s">
        <v>509</v>
      </c>
      <c r="K310" s="27" t="s">
        <v>94</v>
      </c>
      <c r="L310" s="27" t="s">
        <v>525</v>
      </c>
      <c r="M310" s="27" t="s">
        <v>439</v>
      </c>
      <c r="N310" s="27" t="s">
        <v>65</v>
      </c>
      <c r="O310" s="27" t="s">
        <v>374</v>
      </c>
      <c r="P310" s="27" t="s">
        <v>290</v>
      </c>
    </row>
    <row r="311" spans="1:16" ht="120" hidden="1" x14ac:dyDescent="0.25">
      <c r="A311" s="15" t="s">
        <v>354</v>
      </c>
      <c r="B311" t="s">
        <v>42</v>
      </c>
      <c r="C311" s="15" t="s">
        <v>182</v>
      </c>
      <c r="D311" s="15" t="s">
        <v>245</v>
      </c>
      <c r="E311" s="27" t="s">
        <v>399</v>
      </c>
      <c r="F311" s="28" t="s">
        <v>268</v>
      </c>
      <c r="G311" s="28" t="s">
        <v>303</v>
      </c>
      <c r="H311" s="27" t="s">
        <v>269</v>
      </c>
      <c r="I311" s="27" t="s">
        <v>249</v>
      </c>
      <c r="J311" s="27" t="s">
        <v>499</v>
      </c>
      <c r="K311" s="27" t="s">
        <v>288</v>
      </c>
      <c r="L311" s="27" t="s">
        <v>95</v>
      </c>
      <c r="M311" s="27" t="s">
        <v>439</v>
      </c>
      <c r="N311" s="27" t="s">
        <v>65</v>
      </c>
      <c r="O311" s="27" t="s">
        <v>476</v>
      </c>
      <c r="P311" s="27" t="s">
        <v>290</v>
      </c>
    </row>
    <row r="312" spans="1:16" ht="120" hidden="1" x14ac:dyDescent="0.25">
      <c r="A312" s="15" t="s">
        <v>591</v>
      </c>
      <c r="B312" t="s">
        <v>28</v>
      </c>
      <c r="C312" s="15" t="s">
        <v>214</v>
      </c>
      <c r="D312" s="15" t="s">
        <v>472</v>
      </c>
      <c r="E312" s="27" t="s">
        <v>547</v>
      </c>
      <c r="F312" s="28" t="s">
        <v>268</v>
      </c>
      <c r="G312" s="28" t="s">
        <v>259</v>
      </c>
      <c r="H312" s="27" t="s">
        <v>281</v>
      </c>
      <c r="I312" s="27" t="s">
        <v>318</v>
      </c>
      <c r="J312" s="27" t="s">
        <v>509</v>
      </c>
      <c r="K312" s="27" t="s">
        <v>94</v>
      </c>
      <c r="L312" s="27" t="s">
        <v>95</v>
      </c>
      <c r="M312" s="27" t="s">
        <v>86</v>
      </c>
      <c r="N312" s="27" t="s">
        <v>65</v>
      </c>
      <c r="O312" s="27" t="s">
        <v>374</v>
      </c>
      <c r="P312" s="27" t="s">
        <v>290</v>
      </c>
    </row>
    <row r="313" spans="1:16" ht="135" hidden="1" x14ac:dyDescent="0.25">
      <c r="A313" s="15" t="s">
        <v>560</v>
      </c>
      <c r="B313" t="s">
        <v>28</v>
      </c>
      <c r="C313" s="15" t="s">
        <v>216</v>
      </c>
      <c r="D313" s="15" t="s">
        <v>177</v>
      </c>
      <c r="E313" s="27" t="s">
        <v>246</v>
      </c>
      <c r="F313" s="28" t="s">
        <v>286</v>
      </c>
      <c r="G313" s="28" t="s">
        <v>248</v>
      </c>
      <c r="H313" s="27" t="s">
        <v>269</v>
      </c>
      <c r="I313" s="27" t="s">
        <v>249</v>
      </c>
      <c r="J313" s="27" t="s">
        <v>531</v>
      </c>
      <c r="K313" s="27" t="s">
        <v>327</v>
      </c>
      <c r="L313" s="27" t="s">
        <v>566</v>
      </c>
      <c r="M313" s="27" t="s">
        <v>439</v>
      </c>
      <c r="N313" s="27" t="s">
        <v>65</v>
      </c>
      <c r="O313" s="27" t="s">
        <v>374</v>
      </c>
      <c r="P313" s="27" t="s">
        <v>408</v>
      </c>
    </row>
    <row r="314" spans="1:16" ht="105" hidden="1" x14ac:dyDescent="0.25">
      <c r="A314" s="15" t="s">
        <v>375</v>
      </c>
      <c r="B314" t="s">
        <v>28</v>
      </c>
      <c r="C314" s="15" t="s">
        <v>182</v>
      </c>
      <c r="D314" s="15" t="s">
        <v>245</v>
      </c>
      <c r="E314" s="27" t="s">
        <v>246</v>
      </c>
      <c r="F314" s="28" t="s">
        <v>248</v>
      </c>
      <c r="G314" s="28" t="s">
        <v>248</v>
      </c>
      <c r="H314" s="27" t="s">
        <v>281</v>
      </c>
      <c r="I314" s="27" t="s">
        <v>287</v>
      </c>
      <c r="J314" s="27" t="s">
        <v>509</v>
      </c>
      <c r="K314" s="27" t="s">
        <v>94</v>
      </c>
      <c r="L314" s="27" t="s">
        <v>321</v>
      </c>
      <c r="M314" s="27" t="s">
        <v>86</v>
      </c>
      <c r="N314" s="27" t="s">
        <v>362</v>
      </c>
      <c r="O314" s="27" t="s">
        <v>340</v>
      </c>
      <c r="P314" s="27" t="s">
        <v>290</v>
      </c>
    </row>
    <row r="315" spans="1:16" ht="135" hidden="1" x14ac:dyDescent="0.25">
      <c r="A315" s="15" t="s">
        <v>375</v>
      </c>
      <c r="B315" t="s">
        <v>28</v>
      </c>
      <c r="C315" s="15" t="s">
        <v>201</v>
      </c>
      <c r="D315" s="15" t="s">
        <v>376</v>
      </c>
      <c r="E315" s="27" t="s">
        <v>267</v>
      </c>
      <c r="F315" s="28" t="s">
        <v>268</v>
      </c>
      <c r="G315" s="28" t="s">
        <v>317</v>
      </c>
      <c r="H315" s="27" t="s">
        <v>281</v>
      </c>
      <c r="I315" s="27" t="s">
        <v>318</v>
      </c>
      <c r="J315" s="27" t="s">
        <v>359</v>
      </c>
      <c r="K315" s="27" t="s">
        <v>327</v>
      </c>
      <c r="L315" s="27" t="s">
        <v>478</v>
      </c>
      <c r="M315" s="27" t="s">
        <v>86</v>
      </c>
      <c r="N315" s="27" t="s">
        <v>65</v>
      </c>
      <c r="O315" s="27" t="s">
        <v>374</v>
      </c>
      <c r="P315" s="27" t="s">
        <v>290</v>
      </c>
    </row>
    <row r="316" spans="1:16" ht="120" hidden="1" x14ac:dyDescent="0.25">
      <c r="A316" s="15" t="s">
        <v>375</v>
      </c>
      <c r="B316" t="s">
        <v>28</v>
      </c>
      <c r="C316" s="15" t="s">
        <v>201</v>
      </c>
      <c r="D316" s="15" t="s">
        <v>376</v>
      </c>
      <c r="E316" s="27" t="s">
        <v>267</v>
      </c>
      <c r="F316" s="28" t="s">
        <v>268</v>
      </c>
      <c r="G316" s="28" t="s">
        <v>425</v>
      </c>
      <c r="H316" s="27" t="s">
        <v>269</v>
      </c>
      <c r="I316" s="27" t="s">
        <v>276</v>
      </c>
      <c r="J316" s="27" t="s">
        <v>509</v>
      </c>
      <c r="K316" s="27" t="s">
        <v>94</v>
      </c>
      <c r="L316" s="27" t="s">
        <v>372</v>
      </c>
      <c r="M316" s="27" t="s">
        <v>439</v>
      </c>
      <c r="N316" s="27" t="s">
        <v>65</v>
      </c>
      <c r="O316" s="27" t="s">
        <v>374</v>
      </c>
      <c r="P316" s="27" t="s">
        <v>290</v>
      </c>
    </row>
    <row r="317" spans="1:16" ht="105" hidden="1" x14ac:dyDescent="0.25">
      <c r="A317" s="15" t="s">
        <v>451</v>
      </c>
      <c r="B317" t="s">
        <v>28</v>
      </c>
      <c r="C317" s="15" t="s">
        <v>182</v>
      </c>
      <c r="D317" s="15" t="s">
        <v>245</v>
      </c>
      <c r="E317" s="27" t="s">
        <v>267</v>
      </c>
      <c r="F317" s="28" t="s">
        <v>268</v>
      </c>
      <c r="G317" s="28" t="s">
        <v>303</v>
      </c>
      <c r="H317" s="27" t="s">
        <v>281</v>
      </c>
      <c r="I317" s="27" t="s">
        <v>287</v>
      </c>
      <c r="J317" s="27" t="s">
        <v>21</v>
      </c>
      <c r="K317" s="27" t="s">
        <v>94</v>
      </c>
      <c r="L317" s="27" t="s">
        <v>532</v>
      </c>
      <c r="M317" s="27" t="s">
        <v>439</v>
      </c>
      <c r="N317" s="27" t="s">
        <v>362</v>
      </c>
      <c r="O317" s="27" t="s">
        <v>340</v>
      </c>
      <c r="P317" s="27" t="s">
        <v>290</v>
      </c>
    </row>
    <row r="318" spans="1:16" ht="105" hidden="1" x14ac:dyDescent="0.25">
      <c r="A318" s="15" t="s">
        <v>592</v>
      </c>
      <c r="B318" t="s">
        <v>42</v>
      </c>
      <c r="C318" s="15" t="s">
        <v>182</v>
      </c>
      <c r="D318" s="15" t="s">
        <v>245</v>
      </c>
      <c r="E318" s="27" t="s">
        <v>246</v>
      </c>
      <c r="F318" s="28" t="s">
        <v>247</v>
      </c>
      <c r="G318" s="28" t="s">
        <v>280</v>
      </c>
      <c r="H318" s="27" t="s">
        <v>281</v>
      </c>
      <c r="I318" s="27" t="s">
        <v>276</v>
      </c>
      <c r="J318" s="27" t="s">
        <v>21</v>
      </c>
      <c r="K318" s="27" t="s">
        <v>94</v>
      </c>
      <c r="L318" s="27" t="s">
        <v>95</v>
      </c>
      <c r="M318" s="27" t="s">
        <v>366</v>
      </c>
      <c r="N318" s="27" t="s">
        <v>329</v>
      </c>
      <c r="O318" s="27" t="s">
        <v>340</v>
      </c>
      <c r="P318" s="27" t="s">
        <v>290</v>
      </c>
    </row>
    <row r="319" spans="1:16" ht="135" hidden="1" x14ac:dyDescent="0.25">
      <c r="A319" s="15" t="s">
        <v>551</v>
      </c>
      <c r="B319" t="s">
        <v>28</v>
      </c>
      <c r="C319" s="15" t="s">
        <v>182</v>
      </c>
      <c r="D319" s="15" t="s">
        <v>245</v>
      </c>
      <c r="E319" s="27" t="s">
        <v>267</v>
      </c>
      <c r="F319" s="28" t="s">
        <v>268</v>
      </c>
      <c r="G319" s="28" t="s">
        <v>275</v>
      </c>
      <c r="H319" s="27" t="s">
        <v>281</v>
      </c>
      <c r="I319" s="27" t="s">
        <v>287</v>
      </c>
      <c r="J319" s="27" t="s">
        <v>509</v>
      </c>
      <c r="K319" s="27" t="s">
        <v>327</v>
      </c>
      <c r="L319" s="27" t="s">
        <v>513</v>
      </c>
      <c r="M319" s="27" t="s">
        <v>435</v>
      </c>
      <c r="N319" s="27" t="s">
        <v>329</v>
      </c>
      <c r="O319" s="27" t="s">
        <v>374</v>
      </c>
      <c r="P319" s="27" t="s">
        <v>408</v>
      </c>
    </row>
    <row r="320" spans="1:16" ht="120" hidden="1" x14ac:dyDescent="0.25">
      <c r="A320" s="15" t="s">
        <v>593</v>
      </c>
      <c r="B320" t="s">
        <v>42</v>
      </c>
      <c r="C320" s="15" t="s">
        <v>222</v>
      </c>
      <c r="D320" s="15" t="s">
        <v>325</v>
      </c>
      <c r="E320" s="27" t="s">
        <v>431</v>
      </c>
      <c r="F320" s="28" t="s">
        <v>594</v>
      </c>
      <c r="G320" s="28" t="s">
        <v>303</v>
      </c>
      <c r="H320" s="27" t="s">
        <v>269</v>
      </c>
      <c r="I320" s="27" t="s">
        <v>537</v>
      </c>
      <c r="J320" s="27" t="s">
        <v>509</v>
      </c>
      <c r="K320" s="27" t="s">
        <v>94</v>
      </c>
      <c r="L320" s="27" t="s">
        <v>513</v>
      </c>
      <c r="M320" s="27" t="s">
        <v>366</v>
      </c>
      <c r="N320" s="27" t="s">
        <v>65</v>
      </c>
      <c r="O320" s="27" t="s">
        <v>374</v>
      </c>
      <c r="P320" s="27" t="s">
        <v>290</v>
      </c>
    </row>
    <row r="321" spans="1:16" ht="105" hidden="1" x14ac:dyDescent="0.25">
      <c r="A321" s="15" t="s">
        <v>595</v>
      </c>
      <c r="B321" t="s">
        <v>28</v>
      </c>
      <c r="C321" s="15" t="s">
        <v>201</v>
      </c>
      <c r="D321" s="15" t="s">
        <v>376</v>
      </c>
      <c r="E321" s="27" t="s">
        <v>326</v>
      </c>
      <c r="F321" s="28" t="s">
        <v>268</v>
      </c>
      <c r="G321" s="28" t="s">
        <v>259</v>
      </c>
      <c r="H321" s="27" t="s">
        <v>269</v>
      </c>
      <c r="I321" s="27" t="s">
        <v>465</v>
      </c>
      <c r="J321" s="27" t="s">
        <v>509</v>
      </c>
      <c r="K321" s="27" t="s">
        <v>94</v>
      </c>
      <c r="L321" s="27" t="s">
        <v>522</v>
      </c>
      <c r="M321" s="27" t="s">
        <v>439</v>
      </c>
      <c r="N321" s="27" t="s">
        <v>362</v>
      </c>
      <c r="O321" s="27" t="s">
        <v>340</v>
      </c>
      <c r="P321" s="27" t="s">
        <v>290</v>
      </c>
    </row>
    <row r="322" spans="1:16" ht="105" hidden="1" x14ac:dyDescent="0.25">
      <c r="A322" s="15" t="s">
        <v>409</v>
      </c>
      <c r="B322" t="s">
        <v>28</v>
      </c>
      <c r="C322" s="15" t="s">
        <v>211</v>
      </c>
      <c r="D322" s="15" t="s">
        <v>177</v>
      </c>
      <c r="E322" s="27" t="s">
        <v>596</v>
      </c>
      <c r="F322" s="28" t="s">
        <v>268</v>
      </c>
      <c r="G322" s="28" t="s">
        <v>305</v>
      </c>
      <c r="H322" s="27" t="s">
        <v>269</v>
      </c>
      <c r="I322" s="27" t="s">
        <v>311</v>
      </c>
      <c r="J322" s="27" t="s">
        <v>21</v>
      </c>
      <c r="K322" s="27" t="s">
        <v>464</v>
      </c>
      <c r="L322" s="27" t="s">
        <v>566</v>
      </c>
      <c r="M322" s="27" t="s">
        <v>86</v>
      </c>
      <c r="N322" s="27" t="s">
        <v>329</v>
      </c>
      <c r="O322" s="27" t="s">
        <v>476</v>
      </c>
      <c r="P322" s="27" t="s">
        <v>290</v>
      </c>
    </row>
    <row r="323" spans="1:16" ht="105" hidden="1" x14ac:dyDescent="0.25">
      <c r="A323" s="15" t="s">
        <v>597</v>
      </c>
      <c r="B323" t="s">
        <v>28</v>
      </c>
      <c r="C323" s="15" t="s">
        <v>182</v>
      </c>
      <c r="D323" s="15" t="s">
        <v>245</v>
      </c>
      <c r="E323" s="27" t="s">
        <v>267</v>
      </c>
      <c r="F323" s="28" t="s">
        <v>268</v>
      </c>
      <c r="G323" s="28" t="s">
        <v>259</v>
      </c>
      <c r="H323" s="27" t="s">
        <v>269</v>
      </c>
      <c r="I323" s="27" t="s">
        <v>336</v>
      </c>
      <c r="J323" s="27" t="s">
        <v>509</v>
      </c>
      <c r="K323" s="27" t="s">
        <v>94</v>
      </c>
      <c r="L323" s="27" t="s">
        <v>525</v>
      </c>
      <c r="M323" s="27" t="s">
        <v>86</v>
      </c>
      <c r="N323" s="27" t="s">
        <v>460</v>
      </c>
      <c r="O323" s="27" t="s">
        <v>374</v>
      </c>
      <c r="P323" s="27" t="s">
        <v>290</v>
      </c>
    </row>
    <row r="324" spans="1:16" ht="105" hidden="1" x14ac:dyDescent="0.25">
      <c r="A324" s="15" t="s">
        <v>451</v>
      </c>
      <c r="B324" t="s">
        <v>28</v>
      </c>
      <c r="C324" s="15" t="s">
        <v>222</v>
      </c>
      <c r="D324" s="15" t="s">
        <v>325</v>
      </c>
      <c r="E324" s="27" t="s">
        <v>399</v>
      </c>
      <c r="F324" s="28" t="s">
        <v>397</v>
      </c>
      <c r="G324" s="28" t="s">
        <v>248</v>
      </c>
      <c r="H324" s="27" t="s">
        <v>269</v>
      </c>
      <c r="I324" s="27" t="s">
        <v>311</v>
      </c>
      <c r="J324" s="27" t="s">
        <v>526</v>
      </c>
      <c r="K324" s="27" t="s">
        <v>94</v>
      </c>
      <c r="L324" s="27" t="s">
        <v>95</v>
      </c>
      <c r="M324" s="27" t="s">
        <v>86</v>
      </c>
      <c r="N324" s="27" t="s">
        <v>362</v>
      </c>
      <c r="O324" s="27" t="s">
        <v>374</v>
      </c>
      <c r="P324" s="27" t="s">
        <v>290</v>
      </c>
    </row>
    <row r="325" spans="1:16" ht="105" hidden="1" x14ac:dyDescent="0.25">
      <c r="A325" s="15" t="s">
        <v>433</v>
      </c>
      <c r="B325" t="s">
        <v>28</v>
      </c>
      <c r="C325" s="15" t="s">
        <v>182</v>
      </c>
      <c r="D325" s="15" t="s">
        <v>245</v>
      </c>
      <c r="E325" s="27" t="s">
        <v>246</v>
      </c>
      <c r="F325" s="28" t="s">
        <v>268</v>
      </c>
      <c r="G325" s="28" t="s">
        <v>259</v>
      </c>
      <c r="H325" s="27" t="s">
        <v>281</v>
      </c>
      <c r="I325" s="27" t="s">
        <v>249</v>
      </c>
      <c r="J325" s="27" t="s">
        <v>406</v>
      </c>
      <c r="K325" s="27" t="s">
        <v>94</v>
      </c>
      <c r="L325" s="27" t="s">
        <v>95</v>
      </c>
      <c r="M325" s="27" t="s">
        <v>86</v>
      </c>
      <c r="N325" s="27" t="s">
        <v>329</v>
      </c>
      <c r="O325" s="27" t="s">
        <v>374</v>
      </c>
      <c r="P325" s="27" t="s">
        <v>290</v>
      </c>
    </row>
    <row r="326" spans="1:16" ht="135" hidden="1" x14ac:dyDescent="0.25">
      <c r="A326" s="15" t="s">
        <v>357</v>
      </c>
      <c r="B326" t="s">
        <v>28</v>
      </c>
      <c r="C326" s="15" t="s">
        <v>189</v>
      </c>
      <c r="D326" s="15" t="s">
        <v>296</v>
      </c>
      <c r="E326" s="27" t="s">
        <v>246</v>
      </c>
      <c r="F326" s="28" t="s">
        <v>302</v>
      </c>
      <c r="G326" s="28" t="s">
        <v>425</v>
      </c>
      <c r="H326" s="27" t="s">
        <v>269</v>
      </c>
      <c r="I326" s="27" t="s">
        <v>276</v>
      </c>
      <c r="J326" s="27" t="s">
        <v>509</v>
      </c>
      <c r="K326" s="27" t="s">
        <v>327</v>
      </c>
      <c r="L326" s="27" t="s">
        <v>513</v>
      </c>
      <c r="M326" s="27" t="s">
        <v>86</v>
      </c>
      <c r="N326" s="27" t="s">
        <v>460</v>
      </c>
      <c r="O326" s="27" t="s">
        <v>374</v>
      </c>
      <c r="P326" s="27" t="s">
        <v>290</v>
      </c>
    </row>
    <row r="327" spans="1:16" ht="135" hidden="1" x14ac:dyDescent="0.25">
      <c r="A327" s="15" t="s">
        <v>598</v>
      </c>
      <c r="B327" t="s">
        <v>28</v>
      </c>
      <c r="C327" s="15" t="s">
        <v>195</v>
      </c>
      <c r="D327" s="15" t="s">
        <v>325</v>
      </c>
      <c r="E327" s="27" t="s">
        <v>267</v>
      </c>
      <c r="F327" s="28" t="s">
        <v>248</v>
      </c>
      <c r="G327" s="28" t="s">
        <v>305</v>
      </c>
      <c r="H327" s="27" t="s">
        <v>281</v>
      </c>
      <c r="I327" s="27" t="s">
        <v>276</v>
      </c>
      <c r="J327" s="27" t="s">
        <v>297</v>
      </c>
      <c r="K327" s="27" t="s">
        <v>327</v>
      </c>
      <c r="L327" s="27" t="s">
        <v>95</v>
      </c>
      <c r="M327" s="27" t="s">
        <v>435</v>
      </c>
      <c r="N327" s="27" t="s">
        <v>65</v>
      </c>
      <c r="O327" s="27" t="s">
        <v>374</v>
      </c>
      <c r="P327" s="27" t="s">
        <v>290</v>
      </c>
    </row>
    <row r="328" spans="1:16" ht="105" hidden="1" x14ac:dyDescent="0.25">
      <c r="A328" s="15" t="s">
        <v>433</v>
      </c>
      <c r="B328" t="s">
        <v>28</v>
      </c>
      <c r="C328" s="15" t="s">
        <v>222</v>
      </c>
      <c r="D328" s="15" t="s">
        <v>325</v>
      </c>
      <c r="E328" s="27" t="s">
        <v>267</v>
      </c>
      <c r="F328" s="28" t="s">
        <v>268</v>
      </c>
      <c r="G328" s="28" t="s">
        <v>259</v>
      </c>
      <c r="H328" s="27" t="s">
        <v>281</v>
      </c>
      <c r="I328" s="27" t="s">
        <v>276</v>
      </c>
      <c r="J328" s="27" t="s">
        <v>282</v>
      </c>
      <c r="K328" s="27" t="s">
        <v>94</v>
      </c>
      <c r="L328" s="27" t="s">
        <v>514</v>
      </c>
      <c r="M328" s="27" t="s">
        <v>277</v>
      </c>
      <c r="N328" s="27" t="s">
        <v>460</v>
      </c>
      <c r="O328" s="27" t="s">
        <v>340</v>
      </c>
      <c r="P328" s="27" t="s">
        <v>408</v>
      </c>
    </row>
    <row r="329" spans="1:16" ht="105" hidden="1" x14ac:dyDescent="0.25">
      <c r="A329" s="15" t="s">
        <v>475</v>
      </c>
      <c r="B329" t="s">
        <v>28</v>
      </c>
      <c r="C329" s="15" t="s">
        <v>189</v>
      </c>
      <c r="D329" s="15" t="s">
        <v>296</v>
      </c>
      <c r="E329" s="27" t="s">
        <v>308</v>
      </c>
      <c r="F329" s="28" t="s">
        <v>397</v>
      </c>
      <c r="G329" s="28" t="s">
        <v>303</v>
      </c>
      <c r="H329" s="27" t="s">
        <v>281</v>
      </c>
      <c r="I329" s="27" t="s">
        <v>287</v>
      </c>
      <c r="J329" s="27" t="s">
        <v>509</v>
      </c>
      <c r="K329" s="27" t="s">
        <v>94</v>
      </c>
      <c r="L329" s="27" t="s">
        <v>514</v>
      </c>
      <c r="M329" s="27" t="s">
        <v>435</v>
      </c>
      <c r="N329" s="27" t="s">
        <v>329</v>
      </c>
      <c r="O329" s="27" t="s">
        <v>340</v>
      </c>
      <c r="P329" s="27" t="s">
        <v>290</v>
      </c>
    </row>
    <row r="330" spans="1:16" ht="105" hidden="1" x14ac:dyDescent="0.25">
      <c r="A330" s="15" t="s">
        <v>257</v>
      </c>
      <c r="B330" t="s">
        <v>28</v>
      </c>
      <c r="C330" s="15" t="s">
        <v>183</v>
      </c>
      <c r="D330" s="15" t="s">
        <v>29</v>
      </c>
      <c r="E330" s="27" t="s">
        <v>267</v>
      </c>
      <c r="F330" s="28" t="s">
        <v>268</v>
      </c>
      <c r="G330" s="28" t="s">
        <v>248</v>
      </c>
      <c r="H330" s="27" t="s">
        <v>269</v>
      </c>
      <c r="I330" s="27" t="s">
        <v>463</v>
      </c>
      <c r="J330" s="27" t="s">
        <v>359</v>
      </c>
      <c r="K330" s="27" t="s">
        <v>94</v>
      </c>
      <c r="L330" s="27" t="s">
        <v>351</v>
      </c>
      <c r="M330" s="27" t="s">
        <v>86</v>
      </c>
      <c r="N330" s="27" t="s">
        <v>362</v>
      </c>
      <c r="O330" s="27" t="s">
        <v>340</v>
      </c>
      <c r="P330" s="27" t="s">
        <v>290</v>
      </c>
    </row>
    <row r="331" spans="1:16" ht="120" hidden="1" x14ac:dyDescent="0.25">
      <c r="A331" s="15" t="s">
        <v>599</v>
      </c>
      <c r="B331" t="s">
        <v>244</v>
      </c>
      <c r="C331" s="15" t="s">
        <v>223</v>
      </c>
      <c r="D331" s="30" t="s">
        <v>29</v>
      </c>
      <c r="E331" s="27" t="s">
        <v>600</v>
      </c>
      <c r="F331" s="28" t="s">
        <v>343</v>
      </c>
      <c r="G331" s="28" t="s">
        <v>280</v>
      </c>
      <c r="H331" s="27" t="s">
        <v>281</v>
      </c>
      <c r="I331" s="27" t="s">
        <v>276</v>
      </c>
      <c r="J331" s="27" t="s">
        <v>509</v>
      </c>
      <c r="K331" s="27" t="s">
        <v>320</v>
      </c>
      <c r="L331" s="27" t="s">
        <v>372</v>
      </c>
      <c r="M331" s="27" t="s">
        <v>439</v>
      </c>
      <c r="N331" s="27" t="s">
        <v>460</v>
      </c>
      <c r="O331" s="27" t="s">
        <v>374</v>
      </c>
      <c r="P331" s="27" t="s">
        <v>408</v>
      </c>
    </row>
    <row r="332" spans="1:16" ht="105" hidden="1" x14ac:dyDescent="0.25">
      <c r="A332" s="15" t="s">
        <v>403</v>
      </c>
      <c r="B332" t="s">
        <v>28</v>
      </c>
      <c r="C332" s="15" t="s">
        <v>182</v>
      </c>
      <c r="D332" s="15" t="s">
        <v>245</v>
      </c>
      <c r="E332" s="27" t="s">
        <v>417</v>
      </c>
      <c r="F332" s="28" t="s">
        <v>397</v>
      </c>
      <c r="G332" s="28" t="s">
        <v>371</v>
      </c>
      <c r="H332" s="27" t="s">
        <v>269</v>
      </c>
      <c r="I332" s="27" t="s">
        <v>336</v>
      </c>
      <c r="J332" s="27" t="s">
        <v>21</v>
      </c>
      <c r="K332" s="27" t="s">
        <v>94</v>
      </c>
      <c r="L332" s="27" t="s">
        <v>532</v>
      </c>
      <c r="M332" s="27" t="s">
        <v>439</v>
      </c>
      <c r="N332" s="27" t="s">
        <v>329</v>
      </c>
      <c r="O332" s="27" t="s">
        <v>340</v>
      </c>
      <c r="P332" s="27" t="s">
        <v>290</v>
      </c>
    </row>
    <row r="333" spans="1:16" ht="135" hidden="1" x14ac:dyDescent="0.25">
      <c r="A333" s="15" t="s">
        <v>324</v>
      </c>
      <c r="B333" t="s">
        <v>28</v>
      </c>
      <c r="C333" s="15" t="s">
        <v>221</v>
      </c>
      <c r="D333" s="15"/>
      <c r="E333" s="27" t="s">
        <v>417</v>
      </c>
      <c r="F333" s="28" t="s">
        <v>370</v>
      </c>
      <c r="G333" s="28" t="s">
        <v>259</v>
      </c>
      <c r="H333" s="27" t="s">
        <v>269</v>
      </c>
      <c r="I333" s="27" t="s">
        <v>287</v>
      </c>
      <c r="J333" s="27" t="s">
        <v>406</v>
      </c>
      <c r="K333" s="27" t="s">
        <v>327</v>
      </c>
      <c r="L333" s="27" t="s">
        <v>365</v>
      </c>
      <c r="M333" s="27" t="s">
        <v>277</v>
      </c>
      <c r="N333" s="27" t="s">
        <v>298</v>
      </c>
      <c r="O333" s="27" t="s">
        <v>374</v>
      </c>
      <c r="P333" s="27" t="s">
        <v>290</v>
      </c>
    </row>
    <row r="334" spans="1:16" ht="135" hidden="1" x14ac:dyDescent="0.25">
      <c r="A334" s="15" t="s">
        <v>601</v>
      </c>
      <c r="B334" t="s">
        <v>42</v>
      </c>
      <c r="C334" s="15" t="s">
        <v>224</v>
      </c>
      <c r="D334" s="15" t="s">
        <v>29</v>
      </c>
      <c r="E334" s="27" t="s">
        <v>267</v>
      </c>
      <c r="F334" s="28" t="s">
        <v>397</v>
      </c>
      <c r="G334" s="28" t="s">
        <v>305</v>
      </c>
      <c r="H334" s="27" t="s">
        <v>269</v>
      </c>
      <c r="I334" s="27" t="s">
        <v>311</v>
      </c>
      <c r="J334" s="27" t="s">
        <v>511</v>
      </c>
      <c r="K334" s="27" t="s">
        <v>327</v>
      </c>
      <c r="L334" s="27" t="s">
        <v>95</v>
      </c>
      <c r="M334" s="27" t="s">
        <v>439</v>
      </c>
      <c r="N334" s="27" t="s">
        <v>460</v>
      </c>
      <c r="O334" s="27" t="s">
        <v>374</v>
      </c>
      <c r="P334" s="27" t="s">
        <v>408</v>
      </c>
    </row>
    <row r="335" spans="1:16" ht="120" hidden="1" x14ac:dyDescent="0.25">
      <c r="A335" s="15" t="s">
        <v>602</v>
      </c>
      <c r="B335" t="s">
        <v>42</v>
      </c>
      <c r="C335" s="15" t="s">
        <v>225</v>
      </c>
      <c r="D335" s="30" t="s">
        <v>325</v>
      </c>
      <c r="E335" s="27" t="s">
        <v>399</v>
      </c>
      <c r="F335" s="28" t="s">
        <v>247</v>
      </c>
      <c r="G335" s="28" t="s">
        <v>303</v>
      </c>
      <c r="H335" s="27" t="s">
        <v>174</v>
      </c>
      <c r="I335" s="27" t="s">
        <v>287</v>
      </c>
      <c r="J335" s="27" t="s">
        <v>499</v>
      </c>
      <c r="K335" s="27" t="s">
        <v>94</v>
      </c>
      <c r="L335" s="27" t="s">
        <v>95</v>
      </c>
      <c r="M335" s="27" t="s">
        <v>486</v>
      </c>
      <c r="N335" s="27" t="s">
        <v>65</v>
      </c>
      <c r="O335" s="27" t="s">
        <v>340</v>
      </c>
      <c r="P335" s="27" t="s">
        <v>290</v>
      </c>
    </row>
    <row r="336" spans="1:16" ht="120" hidden="1" x14ac:dyDescent="0.25">
      <c r="A336" s="15" t="s">
        <v>603</v>
      </c>
      <c r="B336" t="s">
        <v>28</v>
      </c>
      <c r="C336" s="15" t="s">
        <v>214</v>
      </c>
      <c r="D336" s="15" t="s">
        <v>472</v>
      </c>
      <c r="E336" s="27" t="s">
        <v>399</v>
      </c>
      <c r="F336" s="28" t="s">
        <v>268</v>
      </c>
      <c r="G336" s="28" t="s">
        <v>371</v>
      </c>
      <c r="H336" s="27" t="s">
        <v>281</v>
      </c>
      <c r="I336" s="27" t="s">
        <v>292</v>
      </c>
      <c r="J336" s="27" t="s">
        <v>21</v>
      </c>
      <c r="K336" s="27" t="s">
        <v>94</v>
      </c>
      <c r="L336" s="27" t="s">
        <v>513</v>
      </c>
      <c r="M336" s="27" t="s">
        <v>435</v>
      </c>
      <c r="N336" s="27" t="s">
        <v>65</v>
      </c>
      <c r="O336" s="27" t="s">
        <v>340</v>
      </c>
      <c r="P336" s="27" t="s">
        <v>290</v>
      </c>
    </row>
    <row r="337" spans="1:16" ht="105" hidden="1" x14ac:dyDescent="0.25">
      <c r="A337" s="15" t="s">
        <v>604</v>
      </c>
      <c r="B337" t="s">
        <v>42</v>
      </c>
      <c r="C337" s="15" t="s">
        <v>196</v>
      </c>
      <c r="D337" s="15" t="s">
        <v>325</v>
      </c>
      <c r="E337" s="27" t="s">
        <v>267</v>
      </c>
      <c r="F337" s="28" t="s">
        <v>302</v>
      </c>
      <c r="G337" s="28" t="s">
        <v>280</v>
      </c>
      <c r="H337" s="27" t="s">
        <v>269</v>
      </c>
      <c r="I337" s="27" t="s">
        <v>276</v>
      </c>
      <c r="J337" s="27" t="s">
        <v>21</v>
      </c>
      <c r="K337" s="27" t="s">
        <v>94</v>
      </c>
      <c r="L337" s="27" t="s">
        <v>351</v>
      </c>
      <c r="M337" s="27" t="s">
        <v>86</v>
      </c>
      <c r="N337" s="27" t="s">
        <v>329</v>
      </c>
      <c r="O337" s="27" t="s">
        <v>340</v>
      </c>
      <c r="P337" s="27" t="s">
        <v>290</v>
      </c>
    </row>
    <row r="338" spans="1:16" ht="105" hidden="1" x14ac:dyDescent="0.25">
      <c r="A338" s="48" t="s">
        <v>605</v>
      </c>
      <c r="B338" s="52" t="s">
        <v>42</v>
      </c>
      <c r="C338" s="48" t="s">
        <v>200</v>
      </c>
      <c r="D338" s="50" t="s">
        <v>245</v>
      </c>
      <c r="E338" s="27" t="s">
        <v>246</v>
      </c>
      <c r="F338" s="28" t="s">
        <v>302</v>
      </c>
      <c r="G338" s="28" t="s">
        <v>248</v>
      </c>
      <c r="H338" s="27" t="s">
        <v>281</v>
      </c>
      <c r="I338" s="27" t="s">
        <v>311</v>
      </c>
      <c r="J338" s="27" t="s">
        <v>413</v>
      </c>
      <c r="K338" s="27" t="s">
        <v>458</v>
      </c>
      <c r="L338" s="27" t="s">
        <v>95</v>
      </c>
      <c r="M338" s="27" t="s">
        <v>277</v>
      </c>
      <c r="N338" s="27" t="s">
        <v>460</v>
      </c>
      <c r="O338" s="27" t="s">
        <v>374</v>
      </c>
      <c r="P338" s="27" t="s">
        <v>290</v>
      </c>
    </row>
    <row r="339" spans="1:16" ht="120" hidden="1" x14ac:dyDescent="0.25">
      <c r="A339" s="48" t="s">
        <v>606</v>
      </c>
      <c r="B339" s="52" t="s">
        <v>244</v>
      </c>
      <c r="C339" s="48" t="s">
        <v>182</v>
      </c>
      <c r="D339" s="48" t="s">
        <v>245</v>
      </c>
      <c r="E339" s="27" t="s">
        <v>246</v>
      </c>
      <c r="F339" s="28" t="s">
        <v>248</v>
      </c>
      <c r="G339" s="28" t="s">
        <v>259</v>
      </c>
      <c r="H339" s="27" t="s">
        <v>269</v>
      </c>
      <c r="I339" s="27" t="s">
        <v>287</v>
      </c>
      <c r="J339" s="27" t="s">
        <v>413</v>
      </c>
      <c r="K339" s="27" t="s">
        <v>320</v>
      </c>
      <c r="L339" s="27" t="s">
        <v>525</v>
      </c>
      <c r="M339" s="27" t="s">
        <v>439</v>
      </c>
      <c r="N339" s="27" t="s">
        <v>362</v>
      </c>
      <c r="O339" s="27" t="s">
        <v>374</v>
      </c>
      <c r="P339" s="27" t="s">
        <v>408</v>
      </c>
    </row>
    <row r="340" spans="1:16" ht="105" hidden="1" x14ac:dyDescent="0.25">
      <c r="A340" s="48" t="s">
        <v>324</v>
      </c>
      <c r="B340" s="52" t="s">
        <v>28</v>
      </c>
      <c r="C340" s="48" t="s">
        <v>194</v>
      </c>
      <c r="D340" s="48" t="s">
        <v>325</v>
      </c>
      <c r="E340" s="27" t="s">
        <v>267</v>
      </c>
      <c r="F340" s="28" t="s">
        <v>370</v>
      </c>
      <c r="G340" s="28" t="s">
        <v>371</v>
      </c>
      <c r="H340" s="27" t="s">
        <v>269</v>
      </c>
      <c r="I340" s="27" t="s">
        <v>287</v>
      </c>
      <c r="J340" s="27" t="s">
        <v>509</v>
      </c>
      <c r="K340" s="27" t="s">
        <v>94</v>
      </c>
      <c r="L340" s="27" t="s">
        <v>513</v>
      </c>
      <c r="M340" s="27" t="s">
        <v>435</v>
      </c>
      <c r="N340" s="27" t="s">
        <v>460</v>
      </c>
      <c r="O340" s="27" t="s">
        <v>340</v>
      </c>
      <c r="P340" s="27" t="s">
        <v>290</v>
      </c>
    </row>
    <row r="341" spans="1:16" ht="105" hidden="1" x14ac:dyDescent="0.25">
      <c r="A341" s="48" t="s">
        <v>377</v>
      </c>
      <c r="B341" s="52" t="s">
        <v>28</v>
      </c>
      <c r="C341" s="48" t="s">
        <v>189</v>
      </c>
      <c r="D341" s="48" t="s">
        <v>296</v>
      </c>
      <c r="E341" s="27" t="s">
        <v>326</v>
      </c>
      <c r="F341" s="28" t="s">
        <v>286</v>
      </c>
      <c r="G341" s="28" t="s">
        <v>425</v>
      </c>
      <c r="H341" s="27" t="s">
        <v>495</v>
      </c>
      <c r="I341" s="27" t="s">
        <v>287</v>
      </c>
      <c r="J341" s="27" t="s">
        <v>21</v>
      </c>
      <c r="K341" s="27" t="s">
        <v>94</v>
      </c>
      <c r="L341" s="27" t="s">
        <v>566</v>
      </c>
      <c r="M341" s="27" t="s">
        <v>366</v>
      </c>
      <c r="N341" s="27" t="s">
        <v>329</v>
      </c>
      <c r="O341" s="27" t="s">
        <v>340</v>
      </c>
      <c r="P341" s="27" t="s">
        <v>290</v>
      </c>
    </row>
    <row r="342" spans="1:16" ht="105" hidden="1" x14ac:dyDescent="0.25">
      <c r="A342" s="55" t="s">
        <v>375</v>
      </c>
      <c r="B342" s="27" t="s">
        <v>28</v>
      </c>
      <c r="C342" s="53" t="s">
        <v>201</v>
      </c>
      <c r="D342" s="53" t="s">
        <v>376</v>
      </c>
      <c r="E342" s="27" t="s">
        <v>399</v>
      </c>
      <c r="F342" s="28" t="s">
        <v>343</v>
      </c>
      <c r="G342" s="28" t="s">
        <v>305</v>
      </c>
      <c r="H342" s="27" t="s">
        <v>281</v>
      </c>
      <c r="I342" s="27" t="s">
        <v>287</v>
      </c>
      <c r="J342" s="27" t="s">
        <v>21</v>
      </c>
      <c r="K342" s="27" t="s">
        <v>464</v>
      </c>
      <c r="L342" s="27" t="s">
        <v>522</v>
      </c>
      <c r="M342" s="27" t="s">
        <v>86</v>
      </c>
      <c r="N342" s="27" t="s">
        <v>329</v>
      </c>
      <c r="O342" s="27" t="s">
        <v>374</v>
      </c>
      <c r="P342" s="27" t="s">
        <v>290</v>
      </c>
    </row>
    <row r="343" spans="1:16" ht="105" hidden="1" x14ac:dyDescent="0.25">
      <c r="A343" s="55" t="s">
        <v>5178</v>
      </c>
      <c r="B343" s="27" t="s">
        <v>28</v>
      </c>
      <c r="C343" s="53" t="s">
        <v>194</v>
      </c>
      <c r="D343" s="54" t="s">
        <v>325</v>
      </c>
      <c r="E343" s="27" t="s">
        <v>246</v>
      </c>
      <c r="F343" s="28" t="s">
        <v>268</v>
      </c>
      <c r="G343" s="28" t="s">
        <v>248</v>
      </c>
      <c r="H343" s="27" t="s">
        <v>269</v>
      </c>
      <c r="I343" s="27" t="s">
        <v>465</v>
      </c>
      <c r="J343" s="27" t="s">
        <v>406</v>
      </c>
      <c r="K343" s="27" t="s">
        <v>94</v>
      </c>
      <c r="L343" s="27" t="s">
        <v>95</v>
      </c>
      <c r="M343" s="27" t="s">
        <v>435</v>
      </c>
      <c r="N343" s="27" t="s">
        <v>460</v>
      </c>
      <c r="O343" s="27" t="s">
        <v>374</v>
      </c>
      <c r="P343" s="27" t="s">
        <v>290</v>
      </c>
    </row>
    <row r="344" spans="1:16" ht="105" hidden="1" x14ac:dyDescent="0.25">
      <c r="A344" s="55" t="s">
        <v>510</v>
      </c>
      <c r="B344" s="27" t="s">
        <v>28</v>
      </c>
      <c r="C344" s="53" t="s">
        <v>201</v>
      </c>
      <c r="D344" s="53" t="s">
        <v>376</v>
      </c>
      <c r="E344" s="27" t="s">
        <v>246</v>
      </c>
      <c r="F344" s="28" t="s">
        <v>343</v>
      </c>
      <c r="G344" s="28" t="s">
        <v>305</v>
      </c>
      <c r="H344" s="27" t="s">
        <v>281</v>
      </c>
      <c r="I344" s="27" t="s">
        <v>311</v>
      </c>
      <c r="J344" s="27" t="s">
        <v>526</v>
      </c>
      <c r="K344" s="27" t="s">
        <v>94</v>
      </c>
      <c r="L344" s="27" t="s">
        <v>95</v>
      </c>
      <c r="M344" s="27" t="s">
        <v>86</v>
      </c>
      <c r="N344" s="27" t="s">
        <v>362</v>
      </c>
      <c r="O344" s="27" t="s">
        <v>476</v>
      </c>
      <c r="P344" s="27" t="s">
        <v>290</v>
      </c>
    </row>
    <row r="345" spans="1:16" ht="135" hidden="1" x14ac:dyDescent="0.25">
      <c r="A345" s="55" t="s">
        <v>5197</v>
      </c>
      <c r="B345" s="27" t="s">
        <v>244</v>
      </c>
      <c r="C345" s="53" t="s">
        <v>182</v>
      </c>
      <c r="D345" s="53" t="s">
        <v>245</v>
      </c>
      <c r="E345" s="27" t="s">
        <v>417</v>
      </c>
      <c r="F345" s="28" t="s">
        <v>302</v>
      </c>
      <c r="G345" s="28" t="s">
        <v>303</v>
      </c>
      <c r="H345" s="27" t="s">
        <v>495</v>
      </c>
      <c r="I345" s="27" t="s">
        <v>311</v>
      </c>
      <c r="J345" s="27" t="s">
        <v>413</v>
      </c>
      <c r="K345" s="27" t="s">
        <v>327</v>
      </c>
      <c r="L345" s="27" t="s">
        <v>478</v>
      </c>
      <c r="M345" s="27" t="s">
        <v>86</v>
      </c>
      <c r="N345" s="27" t="s">
        <v>460</v>
      </c>
      <c r="O345" s="27" t="s">
        <v>476</v>
      </c>
      <c r="P345" s="27" t="s">
        <v>290</v>
      </c>
    </row>
    <row r="346" spans="1:16" ht="120" hidden="1" x14ac:dyDescent="0.25">
      <c r="A346" s="55" t="s">
        <v>5204</v>
      </c>
      <c r="B346" s="27" t="s">
        <v>244</v>
      </c>
      <c r="C346" s="53" t="s">
        <v>182</v>
      </c>
      <c r="D346" s="54" t="s">
        <v>245</v>
      </c>
      <c r="E346" s="27" t="s">
        <v>417</v>
      </c>
      <c r="F346" s="28" t="s">
        <v>370</v>
      </c>
      <c r="G346" s="28" t="s">
        <v>317</v>
      </c>
      <c r="H346" s="27" t="s">
        <v>281</v>
      </c>
      <c r="I346" s="27" t="s">
        <v>249</v>
      </c>
      <c r="J346" s="27" t="s">
        <v>509</v>
      </c>
      <c r="K346" s="27" t="s">
        <v>320</v>
      </c>
      <c r="L346" s="27" t="s">
        <v>351</v>
      </c>
      <c r="M346" s="27" t="s">
        <v>515</v>
      </c>
      <c r="N346" s="27" t="s">
        <v>65</v>
      </c>
      <c r="O346" s="27" t="s">
        <v>476</v>
      </c>
      <c r="P346" s="27" t="s">
        <v>290</v>
      </c>
    </row>
    <row r="347" spans="1:16" ht="105" hidden="1" x14ac:dyDescent="0.25">
      <c r="A347" s="55" t="s">
        <v>5212</v>
      </c>
      <c r="B347" s="27" t="s">
        <v>244</v>
      </c>
      <c r="C347" s="53" t="s">
        <v>182</v>
      </c>
      <c r="D347" s="53" t="s">
        <v>245</v>
      </c>
      <c r="E347" s="27" t="s">
        <v>246</v>
      </c>
      <c r="F347" s="28" t="s">
        <v>268</v>
      </c>
      <c r="G347" s="28" t="s">
        <v>259</v>
      </c>
      <c r="H347" s="27" t="s">
        <v>281</v>
      </c>
      <c r="I347" s="27" t="s">
        <v>444</v>
      </c>
      <c r="J347" s="27" t="s">
        <v>509</v>
      </c>
      <c r="K347" s="27" t="s">
        <v>94</v>
      </c>
      <c r="L347" s="27" t="s">
        <v>372</v>
      </c>
      <c r="M347" s="27" t="s">
        <v>86</v>
      </c>
      <c r="N347" s="27" t="s">
        <v>329</v>
      </c>
      <c r="O347" s="27" t="s">
        <v>340</v>
      </c>
      <c r="P347" s="27" t="s">
        <v>290</v>
      </c>
    </row>
    <row r="348" spans="1:16" ht="120" hidden="1" x14ac:dyDescent="0.25">
      <c r="A348" s="55" t="s">
        <v>5233</v>
      </c>
      <c r="B348" s="27" t="s">
        <v>244</v>
      </c>
      <c r="C348" s="53" t="s">
        <v>182</v>
      </c>
      <c r="D348" s="53" t="s">
        <v>245</v>
      </c>
      <c r="E348" s="27" t="s">
        <v>246</v>
      </c>
      <c r="F348" s="28" t="s">
        <v>268</v>
      </c>
      <c r="G348" s="28" t="s">
        <v>280</v>
      </c>
      <c r="H348" s="27" t="s">
        <v>269</v>
      </c>
      <c r="I348" s="27" t="s">
        <v>349</v>
      </c>
      <c r="J348" s="27" t="s">
        <v>499</v>
      </c>
      <c r="K348" s="27" t="s">
        <v>94</v>
      </c>
      <c r="L348" s="27" t="s">
        <v>532</v>
      </c>
      <c r="M348" s="27" t="s">
        <v>435</v>
      </c>
      <c r="N348" s="27" t="s">
        <v>65</v>
      </c>
      <c r="O348" s="27" t="s">
        <v>607</v>
      </c>
      <c r="P348" s="27" t="s">
        <v>290</v>
      </c>
    </row>
    <row r="349" spans="1:16" ht="105" hidden="1" x14ac:dyDescent="0.25">
      <c r="A349" s="55" t="s">
        <v>5243</v>
      </c>
      <c r="B349" s="27" t="s">
        <v>28</v>
      </c>
      <c r="C349" s="53" t="s">
        <v>201</v>
      </c>
      <c r="D349" s="53" t="s">
        <v>376</v>
      </c>
      <c r="E349" s="27" t="s">
        <v>267</v>
      </c>
      <c r="F349" s="28" t="s">
        <v>247</v>
      </c>
      <c r="G349" s="28" t="s">
        <v>275</v>
      </c>
      <c r="H349" s="27" t="s">
        <v>269</v>
      </c>
      <c r="I349" s="27" t="s">
        <v>276</v>
      </c>
      <c r="J349" s="27" t="s">
        <v>511</v>
      </c>
      <c r="K349" s="27" t="s">
        <v>94</v>
      </c>
      <c r="L349" s="27" t="s">
        <v>351</v>
      </c>
      <c r="M349" s="27" t="s">
        <v>435</v>
      </c>
      <c r="N349" s="27" t="s">
        <v>362</v>
      </c>
      <c r="O349" s="27" t="s">
        <v>272</v>
      </c>
      <c r="P349" s="27" t="s">
        <v>290</v>
      </c>
    </row>
    <row r="350" spans="1:16" ht="105" hidden="1" x14ac:dyDescent="0.25">
      <c r="A350" s="55" t="s">
        <v>5265</v>
      </c>
      <c r="B350" s="27" t="s">
        <v>54</v>
      </c>
      <c r="C350" s="53" t="s">
        <v>195</v>
      </c>
      <c r="D350" s="53" t="s">
        <v>325</v>
      </c>
      <c r="E350" s="27" t="s">
        <v>308</v>
      </c>
      <c r="F350" s="28" t="s">
        <v>248</v>
      </c>
      <c r="G350" s="28" t="s">
        <v>317</v>
      </c>
      <c r="H350" s="27" t="s">
        <v>281</v>
      </c>
      <c r="I350" s="27" t="s">
        <v>369</v>
      </c>
      <c r="J350" s="27" t="s">
        <v>21</v>
      </c>
      <c r="K350" s="27" t="s">
        <v>94</v>
      </c>
      <c r="L350" s="27" t="s">
        <v>522</v>
      </c>
      <c r="M350" s="27" t="s">
        <v>435</v>
      </c>
      <c r="N350" s="27" t="s">
        <v>460</v>
      </c>
      <c r="O350" s="27" t="s">
        <v>374</v>
      </c>
      <c r="P350" s="27" t="s">
        <v>290</v>
      </c>
    </row>
    <row r="351" spans="1:16" ht="105" hidden="1" x14ac:dyDescent="0.25">
      <c r="A351" s="55" t="s">
        <v>375</v>
      </c>
      <c r="B351" s="27" t="s">
        <v>28</v>
      </c>
      <c r="C351" s="53" t="s">
        <v>201</v>
      </c>
      <c r="D351" s="53" t="s">
        <v>376</v>
      </c>
      <c r="E351" s="27" t="s">
        <v>267</v>
      </c>
      <c r="F351" s="28" t="s">
        <v>268</v>
      </c>
      <c r="G351" s="28" t="s">
        <v>259</v>
      </c>
      <c r="H351" s="27" t="s">
        <v>174</v>
      </c>
      <c r="I351" s="27" t="s">
        <v>287</v>
      </c>
      <c r="J351" s="27" t="s">
        <v>509</v>
      </c>
      <c r="K351" s="27" t="s">
        <v>458</v>
      </c>
      <c r="L351" s="27" t="s">
        <v>514</v>
      </c>
      <c r="M351" s="27" t="s">
        <v>86</v>
      </c>
      <c r="N351" s="27" t="s">
        <v>460</v>
      </c>
      <c r="O351" s="27" t="s">
        <v>340</v>
      </c>
      <c r="P351" s="27" t="s">
        <v>290</v>
      </c>
    </row>
    <row r="352" spans="1:16" ht="120" hidden="1" x14ac:dyDescent="0.25">
      <c r="A352" s="55" t="s">
        <v>360</v>
      </c>
      <c r="B352" s="27" t="s">
        <v>28</v>
      </c>
      <c r="C352" s="53" t="s">
        <v>195</v>
      </c>
      <c r="D352" s="53" t="s">
        <v>325</v>
      </c>
      <c r="E352" s="27" t="s">
        <v>399</v>
      </c>
      <c r="F352" s="28" t="s">
        <v>247</v>
      </c>
      <c r="G352" s="28" t="s">
        <v>280</v>
      </c>
      <c r="H352" s="27" t="s">
        <v>269</v>
      </c>
      <c r="I352" s="27" t="s">
        <v>276</v>
      </c>
      <c r="J352" s="27" t="s">
        <v>21</v>
      </c>
      <c r="K352" s="27" t="s">
        <v>320</v>
      </c>
      <c r="L352" s="27" t="s">
        <v>522</v>
      </c>
      <c r="M352" s="27" t="s">
        <v>435</v>
      </c>
      <c r="N352" s="27" t="s">
        <v>460</v>
      </c>
      <c r="O352" s="27" t="s">
        <v>272</v>
      </c>
      <c r="P352" s="27" t="s">
        <v>408</v>
      </c>
    </row>
    <row r="353" spans="1:16" ht="105" hidden="1" x14ac:dyDescent="0.25">
      <c r="A353" s="55" t="s">
        <v>5297</v>
      </c>
      <c r="B353" s="27" t="s">
        <v>28</v>
      </c>
      <c r="C353" s="53" t="s">
        <v>195</v>
      </c>
      <c r="D353" s="53" t="s">
        <v>325</v>
      </c>
      <c r="E353" s="27" t="s">
        <v>417</v>
      </c>
      <c r="F353" s="28" t="s">
        <v>247</v>
      </c>
      <c r="G353" s="28" t="s">
        <v>303</v>
      </c>
      <c r="H353" s="27" t="s">
        <v>19</v>
      </c>
      <c r="I353" s="27" t="s">
        <v>336</v>
      </c>
      <c r="J353" s="27" t="s">
        <v>511</v>
      </c>
      <c r="K353" s="27" t="s">
        <v>458</v>
      </c>
      <c r="L353" s="27" t="s">
        <v>513</v>
      </c>
      <c r="M353" s="27" t="s">
        <v>515</v>
      </c>
      <c r="N353" s="27" t="s">
        <v>460</v>
      </c>
      <c r="O353" s="27" t="s">
        <v>272</v>
      </c>
      <c r="P353" s="27" t="s">
        <v>290</v>
      </c>
    </row>
    <row r="354" spans="1:16" ht="105" hidden="1" x14ac:dyDescent="0.25">
      <c r="A354" s="55" t="s">
        <v>516</v>
      </c>
      <c r="B354" s="27" t="s">
        <v>28</v>
      </c>
      <c r="C354" s="53" t="s">
        <v>195</v>
      </c>
      <c r="D354" s="53" t="s">
        <v>325</v>
      </c>
      <c r="E354" s="27" t="s">
        <v>308</v>
      </c>
      <c r="F354" s="28" t="s">
        <v>268</v>
      </c>
      <c r="G354" s="28" t="s">
        <v>305</v>
      </c>
      <c r="H354" s="27" t="s">
        <v>281</v>
      </c>
      <c r="I354" s="27" t="s">
        <v>336</v>
      </c>
      <c r="J354" s="27" t="s">
        <v>21</v>
      </c>
      <c r="K354" s="27" t="s">
        <v>94</v>
      </c>
      <c r="L354" s="27" t="s">
        <v>532</v>
      </c>
      <c r="M354" s="27" t="s">
        <v>486</v>
      </c>
      <c r="N354" s="27" t="s">
        <v>329</v>
      </c>
      <c r="O354" s="27" t="s">
        <v>374</v>
      </c>
      <c r="P354" s="27" t="s">
        <v>290</v>
      </c>
    </row>
    <row r="355" spans="1:16" ht="105" hidden="1" x14ac:dyDescent="0.25">
      <c r="A355" s="55" t="s">
        <v>578</v>
      </c>
      <c r="B355" s="27" t="s">
        <v>28</v>
      </c>
      <c r="C355" s="53" t="s">
        <v>182</v>
      </c>
      <c r="D355" s="54" t="s">
        <v>245</v>
      </c>
      <c r="E355" s="27" t="s">
        <v>399</v>
      </c>
      <c r="F355" s="28" t="s">
        <v>247</v>
      </c>
      <c r="G355" s="28" t="s">
        <v>371</v>
      </c>
      <c r="H355" s="27" t="s">
        <v>281</v>
      </c>
      <c r="I355" s="27" t="s">
        <v>349</v>
      </c>
      <c r="J355" s="27" t="s">
        <v>297</v>
      </c>
      <c r="K355" s="27" t="s">
        <v>458</v>
      </c>
      <c r="L355" s="27" t="s">
        <v>513</v>
      </c>
      <c r="M355" s="27" t="s">
        <v>366</v>
      </c>
      <c r="N355" s="27" t="s">
        <v>460</v>
      </c>
      <c r="O355" s="27" t="s">
        <v>340</v>
      </c>
      <c r="P355" s="27" t="s">
        <v>290</v>
      </c>
    </row>
    <row r="356" spans="1:16" ht="120" hidden="1" x14ac:dyDescent="0.25">
      <c r="A356" s="55" t="s">
        <v>418</v>
      </c>
      <c r="B356" s="27" t="s">
        <v>28</v>
      </c>
      <c r="C356" s="53" t="s">
        <v>182</v>
      </c>
      <c r="D356" s="53" t="s">
        <v>245</v>
      </c>
      <c r="E356" s="27" t="s">
        <v>308</v>
      </c>
      <c r="F356" s="28" t="s">
        <v>608</v>
      </c>
      <c r="G356" s="28" t="s">
        <v>317</v>
      </c>
      <c r="H356" s="27" t="s">
        <v>281</v>
      </c>
      <c r="I356" s="27" t="s">
        <v>318</v>
      </c>
      <c r="J356" s="27" t="s">
        <v>282</v>
      </c>
      <c r="K356" s="27" t="s">
        <v>320</v>
      </c>
      <c r="L356" s="27" t="s">
        <v>331</v>
      </c>
      <c r="M356" s="27" t="s">
        <v>439</v>
      </c>
      <c r="N356" s="27" t="s">
        <v>460</v>
      </c>
      <c r="O356" s="27" t="s">
        <v>340</v>
      </c>
      <c r="P356" s="27" t="s">
        <v>408</v>
      </c>
    </row>
    <row r="357" spans="1:16" ht="105" hidden="1" x14ac:dyDescent="0.25">
      <c r="A357" s="55" t="s">
        <v>358</v>
      </c>
      <c r="B357" s="27" t="s">
        <v>28</v>
      </c>
      <c r="C357" s="53" t="s">
        <v>195</v>
      </c>
      <c r="D357" s="53" t="s">
        <v>325</v>
      </c>
      <c r="E357" s="27" t="s">
        <v>267</v>
      </c>
      <c r="F357" s="28" t="s">
        <v>541</v>
      </c>
      <c r="G357" s="28" t="s">
        <v>317</v>
      </c>
      <c r="H357" s="27" t="s">
        <v>269</v>
      </c>
      <c r="I357" s="27" t="s">
        <v>369</v>
      </c>
      <c r="J357" s="27" t="s">
        <v>509</v>
      </c>
      <c r="K357" s="27" t="s">
        <v>458</v>
      </c>
      <c r="L357" s="27" t="s">
        <v>514</v>
      </c>
      <c r="M357" s="27" t="s">
        <v>439</v>
      </c>
      <c r="N357" s="27" t="s">
        <v>460</v>
      </c>
      <c r="O357" s="27" t="s">
        <v>340</v>
      </c>
      <c r="P357" s="27" t="s">
        <v>290</v>
      </c>
    </row>
    <row r="358" spans="1:16" ht="120" hidden="1" x14ac:dyDescent="0.25">
      <c r="A358" s="55" t="s">
        <v>360</v>
      </c>
      <c r="B358" s="27" t="s">
        <v>28</v>
      </c>
      <c r="C358" s="53" t="s">
        <v>195</v>
      </c>
      <c r="D358" s="53" t="s">
        <v>325</v>
      </c>
      <c r="E358" s="27" t="s">
        <v>267</v>
      </c>
      <c r="F358" s="28" t="s">
        <v>456</v>
      </c>
      <c r="G358" s="28" t="s">
        <v>275</v>
      </c>
      <c r="H358" s="27" t="s">
        <v>269</v>
      </c>
      <c r="I358" s="27" t="s">
        <v>287</v>
      </c>
      <c r="J358" s="27" t="s">
        <v>406</v>
      </c>
      <c r="K358" s="27" t="s">
        <v>320</v>
      </c>
      <c r="L358" s="27" t="s">
        <v>513</v>
      </c>
      <c r="M358" s="27" t="s">
        <v>435</v>
      </c>
      <c r="N358" s="27" t="s">
        <v>329</v>
      </c>
      <c r="O358" s="27" t="s">
        <v>476</v>
      </c>
      <c r="P358" s="27" t="s">
        <v>408</v>
      </c>
    </row>
    <row r="359" spans="1:16" ht="120" hidden="1" x14ac:dyDescent="0.25">
      <c r="A359" s="55" t="s">
        <v>358</v>
      </c>
      <c r="B359" s="27" t="s">
        <v>28</v>
      </c>
      <c r="C359" s="53" t="s">
        <v>195</v>
      </c>
      <c r="D359" s="53" t="s">
        <v>325</v>
      </c>
      <c r="E359" s="27" t="s">
        <v>267</v>
      </c>
      <c r="F359" s="28" t="s">
        <v>370</v>
      </c>
      <c r="G359" s="28" t="s">
        <v>275</v>
      </c>
      <c r="H359" s="27" t="s">
        <v>281</v>
      </c>
      <c r="I359" s="27" t="s">
        <v>249</v>
      </c>
      <c r="J359" s="27" t="s">
        <v>511</v>
      </c>
      <c r="K359" s="27" t="s">
        <v>320</v>
      </c>
      <c r="L359" s="27" t="s">
        <v>95</v>
      </c>
      <c r="M359" s="27" t="s">
        <v>486</v>
      </c>
      <c r="N359" s="27" t="s">
        <v>329</v>
      </c>
      <c r="O359" s="27" t="s">
        <v>272</v>
      </c>
      <c r="P359" s="27" t="s">
        <v>290</v>
      </c>
    </row>
    <row r="360" spans="1:16" ht="90" hidden="1" x14ac:dyDescent="0.25">
      <c r="A360" s="55" t="s">
        <v>510</v>
      </c>
      <c r="B360" s="27" t="s">
        <v>28</v>
      </c>
      <c r="C360" s="53" t="s">
        <v>201</v>
      </c>
      <c r="D360" s="53" t="s">
        <v>376</v>
      </c>
      <c r="E360" s="27" t="s">
        <v>547</v>
      </c>
      <c r="F360" s="28" t="s">
        <v>268</v>
      </c>
      <c r="G360" s="28" t="s">
        <v>275</v>
      </c>
      <c r="H360" s="27" t="s">
        <v>281</v>
      </c>
      <c r="I360" s="27" t="s">
        <v>276</v>
      </c>
      <c r="J360" s="27" t="s">
        <v>526</v>
      </c>
      <c r="K360" s="27" t="s">
        <v>458</v>
      </c>
      <c r="L360" s="27" t="s">
        <v>95</v>
      </c>
      <c r="M360" s="27" t="s">
        <v>366</v>
      </c>
      <c r="N360" s="27" t="s">
        <v>329</v>
      </c>
      <c r="O360" s="27" t="s">
        <v>374</v>
      </c>
      <c r="P360" s="27" t="s">
        <v>408</v>
      </c>
    </row>
    <row r="361" spans="1:16" ht="120" hidden="1" x14ac:dyDescent="0.25">
      <c r="A361" s="55" t="s">
        <v>358</v>
      </c>
      <c r="B361" s="27" t="s">
        <v>28</v>
      </c>
      <c r="C361" s="53" t="s">
        <v>195</v>
      </c>
      <c r="D361" s="53" t="s">
        <v>325</v>
      </c>
      <c r="E361" s="27" t="s">
        <v>246</v>
      </c>
      <c r="F361" s="28" t="s">
        <v>302</v>
      </c>
      <c r="G361" s="28" t="s">
        <v>425</v>
      </c>
      <c r="H361" s="27" t="s">
        <v>19</v>
      </c>
      <c r="I361" s="27" t="s">
        <v>386</v>
      </c>
      <c r="J361" s="27" t="s">
        <v>509</v>
      </c>
      <c r="K361" s="27" t="s">
        <v>320</v>
      </c>
      <c r="L361" s="27" t="s">
        <v>514</v>
      </c>
      <c r="M361" s="27" t="s">
        <v>366</v>
      </c>
      <c r="N361" s="27" t="s">
        <v>362</v>
      </c>
      <c r="O361" s="27" t="s">
        <v>340</v>
      </c>
      <c r="P361" s="27" t="s">
        <v>290</v>
      </c>
    </row>
    <row r="362" spans="1:16" ht="105" hidden="1" x14ac:dyDescent="0.25">
      <c r="A362" s="55" t="s">
        <v>358</v>
      </c>
      <c r="B362" s="27" t="s">
        <v>28</v>
      </c>
      <c r="C362" s="53" t="s">
        <v>195</v>
      </c>
      <c r="D362" s="53" t="s">
        <v>325</v>
      </c>
      <c r="E362" s="27" t="s">
        <v>600</v>
      </c>
      <c r="F362" s="28" t="s">
        <v>268</v>
      </c>
      <c r="G362" s="28" t="s">
        <v>280</v>
      </c>
      <c r="H362" s="27" t="s">
        <v>281</v>
      </c>
      <c r="I362" s="27" t="s">
        <v>249</v>
      </c>
      <c r="J362" s="27" t="s">
        <v>509</v>
      </c>
      <c r="K362" s="27" t="s">
        <v>395</v>
      </c>
      <c r="L362" s="27" t="s">
        <v>414</v>
      </c>
      <c r="M362" s="27" t="s">
        <v>439</v>
      </c>
      <c r="N362" s="27" t="s">
        <v>362</v>
      </c>
      <c r="O362" s="27" t="s">
        <v>340</v>
      </c>
      <c r="P362" s="27" t="s">
        <v>290</v>
      </c>
    </row>
    <row r="363" spans="1:16" ht="120" hidden="1" x14ac:dyDescent="0.25">
      <c r="A363" s="55" t="s">
        <v>516</v>
      </c>
      <c r="B363" s="27" t="s">
        <v>28</v>
      </c>
      <c r="C363" s="53" t="s">
        <v>195</v>
      </c>
      <c r="D363" s="53" t="s">
        <v>325</v>
      </c>
      <c r="E363" s="27" t="s">
        <v>246</v>
      </c>
      <c r="F363" s="28" t="s">
        <v>247</v>
      </c>
      <c r="G363" s="28" t="s">
        <v>248</v>
      </c>
      <c r="H363" s="27" t="s">
        <v>281</v>
      </c>
      <c r="I363" s="27" t="s">
        <v>386</v>
      </c>
      <c r="J363" s="27" t="s">
        <v>528</v>
      </c>
      <c r="K363" s="27" t="s">
        <v>288</v>
      </c>
      <c r="L363" s="27" t="s">
        <v>351</v>
      </c>
      <c r="M363" s="27" t="s">
        <v>435</v>
      </c>
      <c r="N363" s="27" t="s">
        <v>298</v>
      </c>
      <c r="O363" s="27" t="s">
        <v>374</v>
      </c>
      <c r="P363" s="27" t="s">
        <v>290</v>
      </c>
    </row>
    <row r="364" spans="1:16" ht="105" hidden="1" x14ac:dyDescent="0.25">
      <c r="A364" s="55" t="s">
        <v>5412</v>
      </c>
      <c r="B364" s="27" t="s">
        <v>28</v>
      </c>
      <c r="C364" s="53" t="s">
        <v>195</v>
      </c>
      <c r="D364" s="53" t="s">
        <v>325</v>
      </c>
      <c r="E364" s="27" t="s">
        <v>246</v>
      </c>
      <c r="F364" s="28" t="s">
        <v>247</v>
      </c>
      <c r="G364" s="28" t="s">
        <v>248</v>
      </c>
      <c r="H364" s="27" t="s">
        <v>281</v>
      </c>
      <c r="I364" s="27" t="s">
        <v>336</v>
      </c>
      <c r="J364" s="27" t="s">
        <v>511</v>
      </c>
      <c r="K364" s="27" t="s">
        <v>464</v>
      </c>
      <c r="L364" s="27" t="s">
        <v>566</v>
      </c>
      <c r="M364" s="27" t="s">
        <v>86</v>
      </c>
      <c r="N364" s="27" t="s">
        <v>460</v>
      </c>
      <c r="O364" s="27" t="s">
        <v>340</v>
      </c>
      <c r="P364" s="27" t="s">
        <v>290</v>
      </c>
    </row>
    <row r="365" spans="1:16" ht="120" hidden="1" x14ac:dyDescent="0.25">
      <c r="A365" s="55" t="s">
        <v>5418</v>
      </c>
      <c r="B365" s="27" t="s">
        <v>28</v>
      </c>
      <c r="C365" s="53" t="s">
        <v>182</v>
      </c>
      <c r="D365" s="54" t="s">
        <v>245</v>
      </c>
      <c r="E365" s="27" t="s">
        <v>326</v>
      </c>
      <c r="F365" s="28" t="s">
        <v>247</v>
      </c>
      <c r="G365" s="28" t="s">
        <v>248</v>
      </c>
      <c r="H365" s="27" t="s">
        <v>269</v>
      </c>
      <c r="I365" s="27" t="s">
        <v>590</v>
      </c>
      <c r="J365" s="27" t="s">
        <v>528</v>
      </c>
      <c r="K365" s="27" t="s">
        <v>464</v>
      </c>
      <c r="L365" s="27" t="s">
        <v>566</v>
      </c>
      <c r="M365" s="27" t="s">
        <v>515</v>
      </c>
      <c r="N365" s="27" t="s">
        <v>65</v>
      </c>
      <c r="O365" s="27" t="s">
        <v>374</v>
      </c>
      <c r="P365" s="27" t="s">
        <v>290</v>
      </c>
    </row>
    <row r="366" spans="1:16" ht="135" hidden="1" x14ac:dyDescent="0.25">
      <c r="A366" s="55" t="s">
        <v>5440</v>
      </c>
      <c r="B366" s="27" t="s">
        <v>28</v>
      </c>
      <c r="C366" s="53" t="s">
        <v>182</v>
      </c>
      <c r="D366" s="53" t="s">
        <v>245</v>
      </c>
      <c r="E366" s="27" t="s">
        <v>246</v>
      </c>
      <c r="F366" s="28" t="s">
        <v>268</v>
      </c>
      <c r="G366" s="28" t="s">
        <v>371</v>
      </c>
      <c r="H366" s="27" t="s">
        <v>19</v>
      </c>
      <c r="I366" s="27" t="s">
        <v>318</v>
      </c>
      <c r="J366" s="27" t="s">
        <v>388</v>
      </c>
      <c r="K366" s="27" t="s">
        <v>327</v>
      </c>
      <c r="L366" s="27" t="s">
        <v>95</v>
      </c>
      <c r="M366" s="27" t="s">
        <v>86</v>
      </c>
      <c r="N366" s="27" t="s">
        <v>460</v>
      </c>
      <c r="O366" s="27" t="s">
        <v>476</v>
      </c>
      <c r="P366" s="27" t="s">
        <v>408</v>
      </c>
    </row>
    <row r="367" spans="1:16" ht="135" hidden="1" x14ac:dyDescent="0.25">
      <c r="A367" s="55" t="s">
        <v>358</v>
      </c>
      <c r="B367" s="27" t="s">
        <v>28</v>
      </c>
      <c r="C367" s="53" t="s">
        <v>195</v>
      </c>
      <c r="D367" s="53" t="s">
        <v>325</v>
      </c>
      <c r="E367" s="27" t="s">
        <v>246</v>
      </c>
      <c r="F367" s="28" t="s">
        <v>302</v>
      </c>
      <c r="G367" s="28" t="s">
        <v>259</v>
      </c>
      <c r="H367" s="27" t="s">
        <v>281</v>
      </c>
      <c r="I367" s="27" t="s">
        <v>249</v>
      </c>
      <c r="J367" s="27" t="s">
        <v>509</v>
      </c>
      <c r="K367" s="27" t="s">
        <v>327</v>
      </c>
      <c r="L367" s="27" t="s">
        <v>514</v>
      </c>
      <c r="M367" s="27" t="s">
        <v>306</v>
      </c>
      <c r="N367" s="27" t="s">
        <v>460</v>
      </c>
      <c r="O367" s="27" t="s">
        <v>340</v>
      </c>
      <c r="P367" s="27" t="s">
        <v>290</v>
      </c>
    </row>
    <row r="368" spans="1:16" ht="120" hidden="1" x14ac:dyDescent="0.25">
      <c r="A368" s="55" t="s">
        <v>5457</v>
      </c>
      <c r="B368" s="27" t="s">
        <v>28</v>
      </c>
      <c r="C368" s="53" t="s">
        <v>195</v>
      </c>
      <c r="D368" s="53" t="s">
        <v>325</v>
      </c>
      <c r="E368" s="27" t="s">
        <v>417</v>
      </c>
      <c r="F368" s="28" t="s">
        <v>302</v>
      </c>
      <c r="G368" s="28" t="s">
        <v>371</v>
      </c>
      <c r="H368" s="27" t="s">
        <v>269</v>
      </c>
      <c r="I368" s="27" t="s">
        <v>249</v>
      </c>
      <c r="J368" s="27" t="s">
        <v>413</v>
      </c>
      <c r="K368" s="27" t="s">
        <v>320</v>
      </c>
      <c r="L368" s="27" t="s">
        <v>95</v>
      </c>
      <c r="M368" s="27" t="s">
        <v>86</v>
      </c>
      <c r="N368" s="27" t="s">
        <v>460</v>
      </c>
      <c r="O368" s="27" t="s">
        <v>340</v>
      </c>
      <c r="P368" s="27" t="s">
        <v>290</v>
      </c>
    </row>
    <row r="369" spans="1:16" ht="135" hidden="1" x14ac:dyDescent="0.25">
      <c r="A369" s="55" t="s">
        <v>354</v>
      </c>
      <c r="B369" s="27" t="s">
        <v>42</v>
      </c>
      <c r="C369" s="53" t="s">
        <v>182</v>
      </c>
      <c r="D369" s="53" t="s">
        <v>245</v>
      </c>
      <c r="E369" s="27" t="s">
        <v>323</v>
      </c>
      <c r="F369" s="28" t="s">
        <v>506</v>
      </c>
      <c r="G369" s="28" t="s">
        <v>58</v>
      </c>
      <c r="H369" s="27" t="s">
        <v>269</v>
      </c>
      <c r="I369" s="27" t="s">
        <v>276</v>
      </c>
      <c r="J369" s="27" t="s">
        <v>509</v>
      </c>
      <c r="K369" s="27" t="s">
        <v>327</v>
      </c>
      <c r="L369" s="27" t="s">
        <v>525</v>
      </c>
      <c r="M369" s="27" t="s">
        <v>366</v>
      </c>
      <c r="N369" s="27" t="s">
        <v>329</v>
      </c>
      <c r="O369" s="27" t="s">
        <v>374</v>
      </c>
      <c r="P369" s="27" t="s">
        <v>290</v>
      </c>
    </row>
    <row r="370" spans="1:16" ht="105" hidden="1" x14ac:dyDescent="0.25">
      <c r="A370" s="55" t="s">
        <v>5480</v>
      </c>
      <c r="B370" s="27" t="s">
        <v>244</v>
      </c>
      <c r="C370" s="53" t="s">
        <v>182</v>
      </c>
      <c r="D370" s="54" t="s">
        <v>245</v>
      </c>
      <c r="E370" s="27" t="s">
        <v>267</v>
      </c>
      <c r="F370" s="28" t="s">
        <v>506</v>
      </c>
      <c r="G370" s="28" t="s">
        <v>259</v>
      </c>
      <c r="H370" s="27" t="s">
        <v>269</v>
      </c>
      <c r="I370" s="27" t="s">
        <v>276</v>
      </c>
      <c r="J370" s="27" t="s">
        <v>509</v>
      </c>
      <c r="K370" s="27" t="s">
        <v>395</v>
      </c>
      <c r="L370" s="27" t="s">
        <v>525</v>
      </c>
      <c r="M370" s="27" t="s">
        <v>366</v>
      </c>
      <c r="N370" s="27" t="s">
        <v>362</v>
      </c>
      <c r="O370" s="27" t="s">
        <v>340</v>
      </c>
      <c r="P370" s="27" t="s">
        <v>408</v>
      </c>
    </row>
    <row r="371" spans="1:16" ht="105" hidden="1" x14ac:dyDescent="0.25">
      <c r="A371" s="55" t="s">
        <v>360</v>
      </c>
      <c r="B371" s="27" t="s">
        <v>28</v>
      </c>
      <c r="C371" s="53" t="s">
        <v>195</v>
      </c>
      <c r="D371" s="53" t="s">
        <v>325</v>
      </c>
      <c r="E371" s="27" t="s">
        <v>417</v>
      </c>
      <c r="F371" s="28" t="s">
        <v>343</v>
      </c>
      <c r="G371" s="28" t="s">
        <v>259</v>
      </c>
      <c r="H371" s="27" t="s">
        <v>269</v>
      </c>
      <c r="I371" s="27" t="s">
        <v>336</v>
      </c>
      <c r="J371" s="27" t="s">
        <v>282</v>
      </c>
      <c r="K371" s="27" t="s">
        <v>94</v>
      </c>
      <c r="L371" s="27" t="s">
        <v>514</v>
      </c>
      <c r="M371" s="27" t="s">
        <v>515</v>
      </c>
      <c r="N371" s="27" t="s">
        <v>460</v>
      </c>
      <c r="O371" s="27" t="s">
        <v>374</v>
      </c>
      <c r="P371" s="27" t="s">
        <v>290</v>
      </c>
    </row>
    <row r="372" spans="1:16" ht="120" hidden="1" x14ac:dyDescent="0.25">
      <c r="A372" s="55" t="s">
        <v>5503</v>
      </c>
      <c r="B372" s="27" t="s">
        <v>42</v>
      </c>
      <c r="C372" s="53" t="s">
        <v>182</v>
      </c>
      <c r="D372" s="53" t="s">
        <v>245</v>
      </c>
      <c r="E372" s="27" t="s">
        <v>600</v>
      </c>
      <c r="F372" s="28" t="s">
        <v>343</v>
      </c>
      <c r="G372" s="28" t="s">
        <v>275</v>
      </c>
      <c r="H372" s="27" t="s">
        <v>281</v>
      </c>
      <c r="I372" s="27" t="s">
        <v>276</v>
      </c>
      <c r="J372" s="27" t="s">
        <v>178</v>
      </c>
      <c r="K372" s="27" t="s">
        <v>320</v>
      </c>
      <c r="L372" s="27" t="s">
        <v>478</v>
      </c>
      <c r="M372" s="27" t="s">
        <v>86</v>
      </c>
      <c r="N372" s="27" t="s">
        <v>329</v>
      </c>
      <c r="O372" s="27" t="s">
        <v>476</v>
      </c>
      <c r="P372" s="27" t="s">
        <v>408</v>
      </c>
    </row>
    <row r="373" spans="1:16" ht="120" x14ac:dyDescent="0.25">
      <c r="A373" s="55" t="s">
        <v>5529</v>
      </c>
      <c r="B373" s="27" t="s">
        <v>42</v>
      </c>
      <c r="C373" s="53" t="s">
        <v>182</v>
      </c>
      <c r="D373" s="53" t="s">
        <v>245</v>
      </c>
      <c r="E373" s="27" t="s">
        <v>361</v>
      </c>
      <c r="F373" s="28" t="s">
        <v>268</v>
      </c>
      <c r="G373" s="28" t="s">
        <v>259</v>
      </c>
      <c r="H373" s="27" t="s">
        <v>269</v>
      </c>
      <c r="I373" s="27" t="s">
        <v>72</v>
      </c>
      <c r="J373" s="27" t="s">
        <v>509</v>
      </c>
      <c r="K373" s="27" t="s">
        <v>458</v>
      </c>
      <c r="L373" s="27" t="s">
        <v>513</v>
      </c>
      <c r="M373" s="27" t="s">
        <v>486</v>
      </c>
      <c r="N373" s="27" t="s">
        <v>65</v>
      </c>
      <c r="O373" s="27" t="s">
        <v>272</v>
      </c>
      <c r="P373" s="27" t="s">
        <v>290</v>
      </c>
    </row>
    <row r="374" spans="1:16" ht="120" hidden="1" x14ac:dyDescent="0.25">
      <c r="A374" s="55" t="s">
        <v>5542</v>
      </c>
      <c r="B374" s="27" t="s">
        <v>42</v>
      </c>
      <c r="C374" s="53" t="s">
        <v>182</v>
      </c>
      <c r="D374" s="53" t="s">
        <v>245</v>
      </c>
      <c r="E374" s="27" t="s">
        <v>267</v>
      </c>
      <c r="F374" s="28" t="s">
        <v>286</v>
      </c>
      <c r="G374" s="28" t="s">
        <v>259</v>
      </c>
      <c r="H374" s="27" t="s">
        <v>281</v>
      </c>
      <c r="I374" s="27" t="s">
        <v>276</v>
      </c>
      <c r="J374" s="27" t="s">
        <v>509</v>
      </c>
      <c r="K374" s="27" t="s">
        <v>320</v>
      </c>
      <c r="L374" s="27" t="s">
        <v>372</v>
      </c>
      <c r="M374" s="27" t="s">
        <v>439</v>
      </c>
      <c r="N374" s="27" t="s">
        <v>460</v>
      </c>
      <c r="O374" s="27" t="s">
        <v>340</v>
      </c>
      <c r="P374" s="27" t="s">
        <v>290</v>
      </c>
    </row>
    <row r="375" spans="1:16" ht="135" hidden="1" x14ac:dyDescent="0.25">
      <c r="A375" s="55" t="s">
        <v>5555</v>
      </c>
      <c r="B375" s="27" t="s">
        <v>54</v>
      </c>
      <c r="C375" s="53" t="s">
        <v>182</v>
      </c>
      <c r="D375" s="53" t="s">
        <v>245</v>
      </c>
      <c r="E375" s="27" t="s">
        <v>326</v>
      </c>
      <c r="F375" s="28" t="s">
        <v>397</v>
      </c>
      <c r="G375" s="28" t="s">
        <v>425</v>
      </c>
      <c r="H375" s="27" t="s">
        <v>281</v>
      </c>
      <c r="I375" s="27" t="s">
        <v>276</v>
      </c>
      <c r="J375" s="27" t="s">
        <v>406</v>
      </c>
      <c r="K375" s="27" t="s">
        <v>327</v>
      </c>
      <c r="L375" s="27" t="s">
        <v>95</v>
      </c>
      <c r="M375" s="27" t="s">
        <v>439</v>
      </c>
      <c r="N375" s="27" t="s">
        <v>362</v>
      </c>
      <c r="O375" s="27" t="s">
        <v>374</v>
      </c>
      <c r="P375" s="27" t="s">
        <v>290</v>
      </c>
    </row>
    <row r="376" spans="1:16" ht="120" hidden="1" x14ac:dyDescent="0.25">
      <c r="A376" s="55" t="s">
        <v>5567</v>
      </c>
      <c r="B376" s="27" t="s">
        <v>54</v>
      </c>
      <c r="C376" s="53" t="s">
        <v>182</v>
      </c>
      <c r="D376" s="53" t="s">
        <v>245</v>
      </c>
      <c r="E376" s="27" t="s">
        <v>399</v>
      </c>
      <c r="F376" s="28" t="s">
        <v>268</v>
      </c>
      <c r="G376" s="28" t="s">
        <v>259</v>
      </c>
      <c r="H376" s="27" t="s">
        <v>269</v>
      </c>
      <c r="I376" s="27" t="s">
        <v>276</v>
      </c>
      <c r="J376" s="27" t="s">
        <v>509</v>
      </c>
      <c r="K376" s="27" t="s">
        <v>320</v>
      </c>
      <c r="L376" s="27" t="s">
        <v>513</v>
      </c>
      <c r="M376" s="27" t="s">
        <v>366</v>
      </c>
      <c r="N376" s="27" t="s">
        <v>298</v>
      </c>
      <c r="O376" s="27" t="s">
        <v>374</v>
      </c>
      <c r="P376" s="27" t="s">
        <v>290</v>
      </c>
    </row>
    <row r="377" spans="1:16" ht="120" hidden="1" x14ac:dyDescent="0.25">
      <c r="A377" s="55" t="s">
        <v>418</v>
      </c>
      <c r="B377" s="27" t="s">
        <v>28</v>
      </c>
      <c r="C377" s="53" t="s">
        <v>182</v>
      </c>
      <c r="D377" s="54" t="s">
        <v>245</v>
      </c>
      <c r="E377" s="27" t="s">
        <v>361</v>
      </c>
      <c r="F377" s="28" t="s">
        <v>286</v>
      </c>
      <c r="G377" s="28" t="s">
        <v>259</v>
      </c>
      <c r="H377" s="27" t="s">
        <v>281</v>
      </c>
      <c r="I377" s="27" t="s">
        <v>336</v>
      </c>
      <c r="J377" s="27" t="s">
        <v>509</v>
      </c>
      <c r="K377" s="27" t="s">
        <v>320</v>
      </c>
      <c r="L377" s="27" t="s">
        <v>331</v>
      </c>
      <c r="M377" s="27" t="s">
        <v>277</v>
      </c>
      <c r="N377" s="27" t="s">
        <v>329</v>
      </c>
      <c r="O377" s="27" t="s">
        <v>340</v>
      </c>
      <c r="P377" s="27" t="s">
        <v>408</v>
      </c>
    </row>
    <row r="378" spans="1:16" ht="120" hidden="1" x14ac:dyDescent="0.25">
      <c r="A378" s="55" t="s">
        <v>5592</v>
      </c>
      <c r="B378" s="27" t="s">
        <v>54</v>
      </c>
      <c r="C378" s="53" t="s">
        <v>194</v>
      </c>
      <c r="D378" s="53" t="s">
        <v>325</v>
      </c>
      <c r="E378" s="27" t="s">
        <v>326</v>
      </c>
      <c r="F378" s="28" t="s">
        <v>268</v>
      </c>
      <c r="G378" s="28" t="s">
        <v>317</v>
      </c>
      <c r="H378" s="27" t="s">
        <v>281</v>
      </c>
      <c r="I378" s="27" t="s">
        <v>287</v>
      </c>
      <c r="J378" s="27" t="s">
        <v>528</v>
      </c>
      <c r="K378" s="27" t="s">
        <v>458</v>
      </c>
      <c r="L378" s="27" t="s">
        <v>372</v>
      </c>
      <c r="M378" s="27" t="s">
        <v>277</v>
      </c>
      <c r="N378" s="27" t="s">
        <v>460</v>
      </c>
      <c r="O378" s="27" t="s">
        <v>476</v>
      </c>
      <c r="P378" s="27" t="s">
        <v>290</v>
      </c>
    </row>
    <row r="379" spans="1:16" ht="120" hidden="1" x14ac:dyDescent="0.25">
      <c r="A379" s="55" t="s">
        <v>360</v>
      </c>
      <c r="B379" s="27" t="s">
        <v>28</v>
      </c>
      <c r="C379" s="53" t="s">
        <v>195</v>
      </c>
      <c r="D379" s="53" t="s">
        <v>325</v>
      </c>
      <c r="E379" s="27" t="s">
        <v>326</v>
      </c>
      <c r="F379" s="28" t="s">
        <v>247</v>
      </c>
      <c r="G379" s="28" t="s">
        <v>248</v>
      </c>
      <c r="H379" s="27" t="s">
        <v>281</v>
      </c>
      <c r="I379" s="27" t="s">
        <v>311</v>
      </c>
      <c r="J379" s="27" t="s">
        <v>406</v>
      </c>
      <c r="K379" s="27" t="s">
        <v>320</v>
      </c>
      <c r="L379" s="27" t="s">
        <v>522</v>
      </c>
      <c r="M379" s="27" t="s">
        <v>439</v>
      </c>
      <c r="N379" s="27" t="s">
        <v>329</v>
      </c>
      <c r="O379" s="27" t="s">
        <v>340</v>
      </c>
      <c r="P379" s="27" t="s">
        <v>290</v>
      </c>
    </row>
    <row r="380" spans="1:16" ht="135" hidden="1" x14ac:dyDescent="0.25">
      <c r="A380" s="55" t="s">
        <v>358</v>
      </c>
      <c r="B380" s="27" t="s">
        <v>28</v>
      </c>
      <c r="C380" s="53" t="s">
        <v>195</v>
      </c>
      <c r="D380" s="54" t="s">
        <v>325</v>
      </c>
      <c r="E380" s="27" t="s">
        <v>267</v>
      </c>
      <c r="F380" s="28" t="s">
        <v>491</v>
      </c>
      <c r="G380" s="28" t="s">
        <v>248</v>
      </c>
      <c r="H380" s="27" t="s">
        <v>281</v>
      </c>
      <c r="I380" s="27" t="s">
        <v>318</v>
      </c>
      <c r="J380" s="27" t="s">
        <v>297</v>
      </c>
      <c r="K380" s="27" t="s">
        <v>327</v>
      </c>
      <c r="L380" s="27" t="s">
        <v>414</v>
      </c>
      <c r="M380" s="27" t="s">
        <v>435</v>
      </c>
      <c r="N380" s="27" t="s">
        <v>460</v>
      </c>
      <c r="O380" s="27" t="s">
        <v>340</v>
      </c>
      <c r="P380" s="27" t="s">
        <v>290</v>
      </c>
    </row>
    <row r="381" spans="1:16" ht="120" hidden="1" x14ac:dyDescent="0.25">
      <c r="A381" s="55" t="s">
        <v>5613</v>
      </c>
      <c r="B381" s="27" t="s">
        <v>54</v>
      </c>
      <c r="C381" s="53" t="s">
        <v>5614</v>
      </c>
      <c r="D381" s="53" t="s">
        <v>296</v>
      </c>
      <c r="E381" s="27" t="s">
        <v>600</v>
      </c>
      <c r="F381" s="28" t="s">
        <v>286</v>
      </c>
      <c r="G381" s="28" t="s">
        <v>248</v>
      </c>
      <c r="H381" s="27" t="s">
        <v>269</v>
      </c>
      <c r="I381" s="27" t="s">
        <v>609</v>
      </c>
      <c r="J381" s="27" t="s">
        <v>531</v>
      </c>
      <c r="K381" s="27" t="s">
        <v>94</v>
      </c>
      <c r="L381" s="27" t="s">
        <v>513</v>
      </c>
      <c r="M381" s="27" t="s">
        <v>306</v>
      </c>
      <c r="N381" s="27" t="s">
        <v>65</v>
      </c>
      <c r="O381" s="27" t="s">
        <v>340</v>
      </c>
      <c r="P381" s="27" t="s">
        <v>408</v>
      </c>
    </row>
    <row r="382" spans="1:16" ht="135" hidden="1" x14ac:dyDescent="0.25">
      <c r="A382" s="55" t="s">
        <v>5629</v>
      </c>
      <c r="B382" s="27" t="s">
        <v>42</v>
      </c>
      <c r="C382" s="53" t="s">
        <v>182</v>
      </c>
      <c r="D382" s="54" t="s">
        <v>245</v>
      </c>
      <c r="E382" s="27" t="s">
        <v>547</v>
      </c>
      <c r="F382" s="28" t="s">
        <v>302</v>
      </c>
      <c r="G382" s="28" t="s">
        <v>346</v>
      </c>
      <c r="H382" s="27" t="s">
        <v>281</v>
      </c>
      <c r="I382" s="27" t="s">
        <v>336</v>
      </c>
      <c r="J382" s="27" t="s">
        <v>509</v>
      </c>
      <c r="K382" s="27" t="s">
        <v>327</v>
      </c>
      <c r="L382" s="27" t="s">
        <v>372</v>
      </c>
      <c r="M382" s="27" t="s">
        <v>515</v>
      </c>
      <c r="N382" s="27" t="s">
        <v>329</v>
      </c>
      <c r="O382" s="27" t="s">
        <v>272</v>
      </c>
      <c r="P382" s="27" t="s">
        <v>290</v>
      </c>
    </row>
    <row r="383" spans="1:16" ht="105" hidden="1" x14ac:dyDescent="0.25">
      <c r="A383" s="55" t="s">
        <v>5664</v>
      </c>
      <c r="B383" s="27" t="s">
        <v>54</v>
      </c>
      <c r="C383" s="53" t="s">
        <v>195</v>
      </c>
      <c r="D383" s="53" t="s">
        <v>325</v>
      </c>
      <c r="E383" s="27" t="s">
        <v>246</v>
      </c>
      <c r="F383" s="28" t="s">
        <v>247</v>
      </c>
      <c r="G383" s="28" t="s">
        <v>425</v>
      </c>
      <c r="H383" s="27" t="s">
        <v>281</v>
      </c>
      <c r="I383" s="27" t="s">
        <v>287</v>
      </c>
      <c r="J383" s="27" t="s">
        <v>509</v>
      </c>
      <c r="K383" s="27" t="s">
        <v>458</v>
      </c>
      <c r="L383" s="27" t="s">
        <v>522</v>
      </c>
      <c r="M383" s="27" t="s">
        <v>515</v>
      </c>
      <c r="N383" s="27" t="s">
        <v>329</v>
      </c>
      <c r="O383" s="27" t="s">
        <v>272</v>
      </c>
      <c r="P383" s="27" t="s">
        <v>408</v>
      </c>
    </row>
    <row r="384" spans="1:16" ht="120" hidden="1" x14ac:dyDescent="0.25">
      <c r="A384" s="55" t="s">
        <v>358</v>
      </c>
      <c r="B384" s="27" t="s">
        <v>28</v>
      </c>
      <c r="C384" s="53" t="s">
        <v>195</v>
      </c>
      <c r="D384" s="54" t="s">
        <v>325</v>
      </c>
      <c r="E384" s="27" t="s">
        <v>326</v>
      </c>
      <c r="F384" s="28" t="s">
        <v>286</v>
      </c>
      <c r="G384" s="28" t="s">
        <v>425</v>
      </c>
      <c r="H384" s="27" t="s">
        <v>174</v>
      </c>
      <c r="I384" s="27" t="s">
        <v>276</v>
      </c>
      <c r="J384" s="27" t="s">
        <v>511</v>
      </c>
      <c r="K384" s="27" t="s">
        <v>320</v>
      </c>
      <c r="L384" s="27" t="s">
        <v>414</v>
      </c>
      <c r="M384" s="27" t="s">
        <v>277</v>
      </c>
      <c r="N384" s="27" t="s">
        <v>329</v>
      </c>
      <c r="O384" s="27" t="s">
        <v>272</v>
      </c>
      <c r="P384" s="27" t="s">
        <v>290</v>
      </c>
    </row>
    <row r="385" spans="1:16" ht="120" hidden="1" x14ac:dyDescent="0.25">
      <c r="A385" s="55" t="s">
        <v>5694</v>
      </c>
      <c r="B385" s="27" t="s">
        <v>42</v>
      </c>
      <c r="C385" s="53" t="s">
        <v>182</v>
      </c>
      <c r="D385" s="54" t="s">
        <v>245</v>
      </c>
      <c r="E385" s="27" t="s">
        <v>547</v>
      </c>
      <c r="F385" s="28" t="s">
        <v>343</v>
      </c>
      <c r="G385" s="28" t="s">
        <v>346</v>
      </c>
      <c r="H385" s="27" t="s">
        <v>281</v>
      </c>
      <c r="I385" s="27" t="s">
        <v>609</v>
      </c>
      <c r="J385" s="27" t="s">
        <v>528</v>
      </c>
      <c r="K385" s="27" t="s">
        <v>315</v>
      </c>
      <c r="L385" s="27" t="s">
        <v>478</v>
      </c>
      <c r="M385" s="27" t="s">
        <v>515</v>
      </c>
      <c r="N385" s="27" t="s">
        <v>329</v>
      </c>
      <c r="O385" s="27" t="s">
        <v>340</v>
      </c>
      <c r="P385" s="27" t="s">
        <v>290</v>
      </c>
    </row>
    <row r="386" spans="1:16" ht="120" hidden="1" x14ac:dyDescent="0.25">
      <c r="A386" s="55" t="s">
        <v>403</v>
      </c>
      <c r="B386" s="27" t="s">
        <v>28</v>
      </c>
      <c r="C386" s="53" t="s">
        <v>182</v>
      </c>
      <c r="D386" s="54" t="s">
        <v>245</v>
      </c>
      <c r="E386" s="27" t="s">
        <v>326</v>
      </c>
      <c r="F386" s="28" t="s">
        <v>247</v>
      </c>
      <c r="G386" s="28" t="s">
        <v>275</v>
      </c>
      <c r="H386" s="27" t="s">
        <v>174</v>
      </c>
      <c r="I386" s="27" t="s">
        <v>249</v>
      </c>
      <c r="J386" s="27" t="s">
        <v>509</v>
      </c>
      <c r="K386" s="27" t="s">
        <v>320</v>
      </c>
      <c r="L386" s="27" t="s">
        <v>566</v>
      </c>
      <c r="M386" s="27" t="s">
        <v>515</v>
      </c>
      <c r="N386" s="27" t="s">
        <v>329</v>
      </c>
      <c r="O386" s="27" t="s">
        <v>272</v>
      </c>
      <c r="P386" s="27" t="s">
        <v>290</v>
      </c>
    </row>
    <row r="387" spans="1:16" ht="105" hidden="1" x14ac:dyDescent="0.25">
      <c r="A387" s="55" t="s">
        <v>5726</v>
      </c>
      <c r="B387" s="27" t="s">
        <v>54</v>
      </c>
      <c r="C387" s="53" t="s">
        <v>5614</v>
      </c>
      <c r="D387" s="53" t="s">
        <v>296</v>
      </c>
      <c r="E387" s="27" t="s">
        <v>417</v>
      </c>
      <c r="F387" s="28" t="s">
        <v>343</v>
      </c>
      <c r="G387" s="28" t="s">
        <v>259</v>
      </c>
      <c r="H387" s="27" t="s">
        <v>495</v>
      </c>
      <c r="I387" s="27" t="s">
        <v>287</v>
      </c>
      <c r="J387" s="27" t="s">
        <v>499</v>
      </c>
      <c r="K387" s="27" t="s">
        <v>458</v>
      </c>
      <c r="L387" s="27" t="s">
        <v>532</v>
      </c>
      <c r="M387" s="27" t="s">
        <v>515</v>
      </c>
      <c r="N387" s="27" t="s">
        <v>329</v>
      </c>
      <c r="O387" s="27" t="s">
        <v>272</v>
      </c>
      <c r="P387" s="27" t="s">
        <v>290</v>
      </c>
    </row>
    <row r="388" spans="1:16" ht="120" hidden="1" x14ac:dyDescent="0.25">
      <c r="A388" s="55" t="s">
        <v>5758</v>
      </c>
      <c r="B388" s="27" t="s">
        <v>54</v>
      </c>
      <c r="C388" s="53" t="s">
        <v>5759</v>
      </c>
      <c r="D388" s="53" t="s">
        <v>376</v>
      </c>
      <c r="E388" s="27" t="s">
        <v>326</v>
      </c>
      <c r="F388" s="28" t="s">
        <v>247</v>
      </c>
      <c r="G388" s="28" t="s">
        <v>303</v>
      </c>
      <c r="H388" s="27" t="s">
        <v>281</v>
      </c>
      <c r="I388" s="27" t="s">
        <v>249</v>
      </c>
      <c r="J388" s="27" t="s">
        <v>528</v>
      </c>
      <c r="K388" s="27" t="s">
        <v>94</v>
      </c>
      <c r="L388" s="27" t="s">
        <v>522</v>
      </c>
      <c r="M388" s="27" t="s">
        <v>86</v>
      </c>
      <c r="N388" s="27" t="s">
        <v>65</v>
      </c>
      <c r="O388" s="27" t="s">
        <v>340</v>
      </c>
      <c r="P388" s="27" t="s">
        <v>408</v>
      </c>
    </row>
    <row r="389" spans="1:16" ht="120" hidden="1" x14ac:dyDescent="0.25">
      <c r="A389" s="55" t="s">
        <v>5791</v>
      </c>
      <c r="B389" s="27" t="s">
        <v>42</v>
      </c>
      <c r="C389" s="53" t="s">
        <v>182</v>
      </c>
      <c r="D389" s="53" t="s">
        <v>245</v>
      </c>
      <c r="E389" s="27" t="s">
        <v>361</v>
      </c>
      <c r="F389" s="28" t="s">
        <v>541</v>
      </c>
      <c r="G389" s="28" t="s">
        <v>248</v>
      </c>
      <c r="H389" s="27" t="s">
        <v>269</v>
      </c>
      <c r="I389" s="27" t="s">
        <v>276</v>
      </c>
      <c r="J389" s="27" t="s">
        <v>297</v>
      </c>
      <c r="K389" s="27" t="s">
        <v>320</v>
      </c>
      <c r="L389" s="27" t="s">
        <v>331</v>
      </c>
      <c r="M389" s="27" t="s">
        <v>366</v>
      </c>
      <c r="N389" s="27" t="s">
        <v>362</v>
      </c>
      <c r="O389" s="27" t="s">
        <v>340</v>
      </c>
      <c r="P389" s="27" t="s">
        <v>408</v>
      </c>
    </row>
    <row r="390" spans="1:16" ht="105" hidden="1" x14ac:dyDescent="0.25">
      <c r="A390" s="55" t="s">
        <v>5799</v>
      </c>
      <c r="B390" s="27" t="s">
        <v>42</v>
      </c>
      <c r="C390" s="53" t="s">
        <v>182</v>
      </c>
      <c r="D390" s="53" t="s">
        <v>245</v>
      </c>
      <c r="E390" s="27" t="s">
        <v>399</v>
      </c>
      <c r="F390" s="28" t="s">
        <v>268</v>
      </c>
      <c r="G390" s="28" t="s">
        <v>58</v>
      </c>
      <c r="H390" s="27" t="s">
        <v>281</v>
      </c>
      <c r="I390" s="27" t="s">
        <v>249</v>
      </c>
      <c r="J390" s="27" t="s">
        <v>406</v>
      </c>
      <c r="K390" s="27" t="s">
        <v>458</v>
      </c>
      <c r="L390" s="27" t="s">
        <v>525</v>
      </c>
      <c r="M390" s="27" t="s">
        <v>439</v>
      </c>
      <c r="N390" s="27" t="s">
        <v>362</v>
      </c>
      <c r="O390" s="27" t="s">
        <v>272</v>
      </c>
      <c r="P390" s="27" t="s">
        <v>290</v>
      </c>
    </row>
    <row r="391" spans="1:16" ht="105" hidden="1" x14ac:dyDescent="0.25">
      <c r="A391" s="55" t="s">
        <v>5807</v>
      </c>
      <c r="B391" s="27" t="s">
        <v>244</v>
      </c>
      <c r="C391" s="53" t="s">
        <v>201</v>
      </c>
      <c r="D391" s="53" t="s">
        <v>376</v>
      </c>
      <c r="E391" s="27" t="s">
        <v>326</v>
      </c>
      <c r="F391" s="28" t="s">
        <v>247</v>
      </c>
      <c r="G391" s="28" t="s">
        <v>303</v>
      </c>
      <c r="H391" s="27" t="s">
        <v>281</v>
      </c>
      <c r="I391" s="27" t="s">
        <v>318</v>
      </c>
      <c r="J391" s="27" t="s">
        <v>452</v>
      </c>
      <c r="K391" s="27" t="s">
        <v>395</v>
      </c>
      <c r="L391" s="27" t="s">
        <v>478</v>
      </c>
      <c r="M391" s="27" t="s">
        <v>306</v>
      </c>
      <c r="N391" s="27" t="s">
        <v>362</v>
      </c>
      <c r="O391" s="27" t="s">
        <v>476</v>
      </c>
      <c r="P391" s="27" t="s">
        <v>290</v>
      </c>
    </row>
    <row r="392" spans="1:16" ht="120" hidden="1" x14ac:dyDescent="0.25">
      <c r="A392" s="55" t="s">
        <v>5816</v>
      </c>
      <c r="B392" s="27" t="s">
        <v>244</v>
      </c>
      <c r="C392" s="53" t="s">
        <v>182</v>
      </c>
      <c r="D392" s="54" t="s">
        <v>245</v>
      </c>
      <c r="E392" s="27" t="s">
        <v>431</v>
      </c>
      <c r="F392" s="28" t="s">
        <v>268</v>
      </c>
      <c r="G392" s="28" t="s">
        <v>305</v>
      </c>
      <c r="H392" s="27" t="s">
        <v>281</v>
      </c>
      <c r="I392" s="27" t="s">
        <v>249</v>
      </c>
      <c r="J392" s="27" t="s">
        <v>531</v>
      </c>
      <c r="K392" s="27" t="s">
        <v>320</v>
      </c>
      <c r="L392" s="27" t="s">
        <v>372</v>
      </c>
      <c r="M392" s="27" t="s">
        <v>439</v>
      </c>
      <c r="N392" s="27" t="s">
        <v>362</v>
      </c>
      <c r="O392" s="27" t="s">
        <v>272</v>
      </c>
      <c r="P392" s="27" t="s">
        <v>290</v>
      </c>
    </row>
    <row r="393" spans="1:16" ht="105" hidden="1" x14ac:dyDescent="0.25">
      <c r="A393" s="55" t="s">
        <v>5822</v>
      </c>
      <c r="B393" s="27" t="s">
        <v>42</v>
      </c>
      <c r="C393" s="53" t="s">
        <v>182</v>
      </c>
      <c r="D393" s="53" t="s">
        <v>245</v>
      </c>
      <c r="E393" s="27" t="s">
        <v>454</v>
      </c>
      <c r="F393" s="28" t="s">
        <v>286</v>
      </c>
      <c r="G393" s="28" t="s">
        <v>259</v>
      </c>
      <c r="H393" s="27" t="s">
        <v>281</v>
      </c>
      <c r="I393" s="27" t="s">
        <v>249</v>
      </c>
      <c r="J393" s="27" t="s">
        <v>178</v>
      </c>
      <c r="K393" s="27" t="s">
        <v>94</v>
      </c>
      <c r="L393" s="27" t="s">
        <v>372</v>
      </c>
      <c r="M393" s="27" t="s">
        <v>515</v>
      </c>
      <c r="N393" s="27" t="s">
        <v>298</v>
      </c>
      <c r="O393" s="27" t="s">
        <v>340</v>
      </c>
      <c r="P393" s="27" t="s">
        <v>290</v>
      </c>
    </row>
    <row r="394" spans="1:16" ht="105" hidden="1" x14ac:dyDescent="0.25">
      <c r="A394" s="55" t="s">
        <v>5830</v>
      </c>
      <c r="B394" s="27" t="s">
        <v>42</v>
      </c>
      <c r="C394" s="53" t="s">
        <v>221</v>
      </c>
      <c r="D394" s="53" t="s">
        <v>285</v>
      </c>
      <c r="E394" s="27" t="s">
        <v>246</v>
      </c>
      <c r="F394" s="28" t="s">
        <v>370</v>
      </c>
      <c r="G394" s="28" t="s">
        <v>248</v>
      </c>
      <c r="H394" s="27" t="s">
        <v>269</v>
      </c>
      <c r="I394" s="27" t="s">
        <v>249</v>
      </c>
      <c r="J394" s="27" t="s">
        <v>297</v>
      </c>
      <c r="K394" s="27" t="s">
        <v>458</v>
      </c>
      <c r="L394" s="27" t="s">
        <v>372</v>
      </c>
      <c r="M394" s="27" t="s">
        <v>306</v>
      </c>
      <c r="N394" s="27" t="s">
        <v>460</v>
      </c>
      <c r="O394" s="27" t="s">
        <v>476</v>
      </c>
      <c r="P394" s="27" t="s">
        <v>290</v>
      </c>
    </row>
    <row r="395" spans="1:16" ht="120" hidden="1" x14ac:dyDescent="0.25">
      <c r="A395" s="55" t="s">
        <v>559</v>
      </c>
      <c r="B395" s="27" t="s">
        <v>42</v>
      </c>
      <c r="C395" s="53" t="s">
        <v>182</v>
      </c>
      <c r="D395" s="54" t="s">
        <v>245</v>
      </c>
      <c r="E395" s="27" t="s">
        <v>267</v>
      </c>
      <c r="F395" s="28" t="s">
        <v>302</v>
      </c>
      <c r="G395" s="28" t="s">
        <v>346</v>
      </c>
      <c r="H395" s="27" t="s">
        <v>281</v>
      </c>
      <c r="I395" s="27" t="s">
        <v>349</v>
      </c>
      <c r="J395" s="27" t="s">
        <v>518</v>
      </c>
      <c r="K395" s="27" t="s">
        <v>288</v>
      </c>
      <c r="L395" s="27" t="s">
        <v>414</v>
      </c>
      <c r="M395" s="27" t="s">
        <v>515</v>
      </c>
      <c r="N395" s="27" t="s">
        <v>460</v>
      </c>
      <c r="O395" s="27" t="s">
        <v>340</v>
      </c>
      <c r="P395" s="27" t="s">
        <v>408</v>
      </c>
    </row>
    <row r="396" spans="1:16" ht="120" hidden="1" x14ac:dyDescent="0.25">
      <c r="A396" s="55" t="s">
        <v>5854</v>
      </c>
      <c r="B396" s="27" t="s">
        <v>42</v>
      </c>
      <c r="C396" s="53" t="s">
        <v>182</v>
      </c>
      <c r="D396" s="53" t="s">
        <v>245</v>
      </c>
      <c r="E396" s="27" t="s">
        <v>326</v>
      </c>
      <c r="F396" s="28" t="s">
        <v>247</v>
      </c>
      <c r="G396" s="28" t="s">
        <v>317</v>
      </c>
      <c r="H396" s="27" t="s">
        <v>281</v>
      </c>
      <c r="I396" s="27" t="s">
        <v>276</v>
      </c>
      <c r="J396" s="27" t="s">
        <v>282</v>
      </c>
      <c r="K396" s="27" t="s">
        <v>320</v>
      </c>
      <c r="L396" s="27" t="s">
        <v>478</v>
      </c>
      <c r="M396" s="27" t="s">
        <v>366</v>
      </c>
      <c r="N396" s="27" t="s">
        <v>460</v>
      </c>
      <c r="O396" s="27" t="s">
        <v>272</v>
      </c>
      <c r="P396" s="27" t="s">
        <v>290</v>
      </c>
    </row>
    <row r="397" spans="1:16" ht="120" hidden="1" x14ac:dyDescent="0.25">
      <c r="A397" s="55" t="s">
        <v>510</v>
      </c>
      <c r="B397" s="27" t="s">
        <v>28</v>
      </c>
      <c r="C397" s="53" t="s">
        <v>201</v>
      </c>
      <c r="D397" s="54" t="s">
        <v>376</v>
      </c>
      <c r="E397" s="27" t="s">
        <v>267</v>
      </c>
      <c r="F397" s="28" t="s">
        <v>397</v>
      </c>
      <c r="G397" s="28" t="s">
        <v>371</v>
      </c>
      <c r="H397" s="27" t="s">
        <v>269</v>
      </c>
      <c r="I397" s="27" t="s">
        <v>437</v>
      </c>
      <c r="J397" s="27" t="s">
        <v>528</v>
      </c>
      <c r="K397" s="27" t="s">
        <v>464</v>
      </c>
      <c r="L397" s="27" t="s">
        <v>514</v>
      </c>
      <c r="M397" s="27" t="s">
        <v>486</v>
      </c>
      <c r="N397" s="27" t="s">
        <v>329</v>
      </c>
      <c r="O397" s="27" t="s">
        <v>476</v>
      </c>
      <c r="P397" s="27" t="s">
        <v>290</v>
      </c>
    </row>
    <row r="398" spans="1:16" ht="135" hidden="1" x14ac:dyDescent="0.25">
      <c r="A398" s="55" t="s">
        <v>5882</v>
      </c>
      <c r="B398" s="27" t="s">
        <v>54</v>
      </c>
      <c r="C398" s="53" t="s">
        <v>186</v>
      </c>
      <c r="D398" s="53" t="s">
        <v>285</v>
      </c>
      <c r="E398" s="27" t="s">
        <v>399</v>
      </c>
      <c r="F398" s="28" t="s">
        <v>247</v>
      </c>
      <c r="G398" s="28" t="s">
        <v>317</v>
      </c>
      <c r="H398" s="27" t="s">
        <v>19</v>
      </c>
      <c r="I398" s="27" t="s">
        <v>311</v>
      </c>
      <c r="J398" s="27" t="s">
        <v>319</v>
      </c>
      <c r="K398" s="27" t="s">
        <v>327</v>
      </c>
      <c r="L398" s="27" t="s">
        <v>566</v>
      </c>
      <c r="M398" s="27" t="s">
        <v>435</v>
      </c>
      <c r="N398" s="27" t="s">
        <v>460</v>
      </c>
      <c r="O398" s="27" t="s">
        <v>340</v>
      </c>
      <c r="P398" s="27" t="s">
        <v>408</v>
      </c>
    </row>
    <row r="399" spans="1:16" ht="120" hidden="1" x14ac:dyDescent="0.25">
      <c r="A399" s="55" t="s">
        <v>324</v>
      </c>
      <c r="B399" s="27" t="s">
        <v>28</v>
      </c>
      <c r="C399" s="53" t="s">
        <v>194</v>
      </c>
      <c r="D399" s="53" t="s">
        <v>325</v>
      </c>
      <c r="E399" s="27" t="s">
        <v>267</v>
      </c>
      <c r="F399" s="28" t="s">
        <v>268</v>
      </c>
      <c r="G399" s="28" t="s">
        <v>248</v>
      </c>
      <c r="H399" s="27" t="s">
        <v>19</v>
      </c>
      <c r="I399" s="27" t="s">
        <v>287</v>
      </c>
      <c r="J399" s="27" t="s">
        <v>511</v>
      </c>
      <c r="K399" s="27" t="s">
        <v>320</v>
      </c>
      <c r="L399" s="27" t="s">
        <v>478</v>
      </c>
      <c r="M399" s="27" t="s">
        <v>486</v>
      </c>
      <c r="N399" s="27" t="s">
        <v>298</v>
      </c>
      <c r="O399" s="27" t="s">
        <v>340</v>
      </c>
      <c r="P399" s="27" t="s">
        <v>290</v>
      </c>
    </row>
    <row r="400" spans="1:16" ht="120" hidden="1" x14ac:dyDescent="0.25">
      <c r="A400" s="55" t="s">
        <v>5265</v>
      </c>
      <c r="B400" s="27" t="s">
        <v>54</v>
      </c>
      <c r="C400" s="53" t="s">
        <v>182</v>
      </c>
      <c r="D400" s="53" t="s">
        <v>245</v>
      </c>
      <c r="E400" s="27" t="s">
        <v>399</v>
      </c>
      <c r="F400" s="28" t="s">
        <v>247</v>
      </c>
      <c r="G400" s="28" t="s">
        <v>248</v>
      </c>
      <c r="H400" s="27" t="s">
        <v>281</v>
      </c>
      <c r="I400" s="27" t="s">
        <v>318</v>
      </c>
      <c r="J400" s="27" t="s">
        <v>178</v>
      </c>
      <c r="K400" s="27" t="s">
        <v>320</v>
      </c>
      <c r="L400" s="27" t="s">
        <v>532</v>
      </c>
      <c r="M400" s="27" t="s">
        <v>435</v>
      </c>
      <c r="N400" s="27" t="s">
        <v>329</v>
      </c>
      <c r="O400" s="27" t="s">
        <v>272</v>
      </c>
      <c r="P400" s="27" t="s">
        <v>290</v>
      </c>
    </row>
    <row r="401" spans="1:16" ht="105" hidden="1" x14ac:dyDescent="0.25">
      <c r="A401" s="55" t="s">
        <v>360</v>
      </c>
      <c r="B401" s="27" t="s">
        <v>28</v>
      </c>
      <c r="C401" s="53" t="s">
        <v>195</v>
      </c>
      <c r="D401" s="53" t="s">
        <v>325</v>
      </c>
      <c r="E401" s="27" t="s">
        <v>308</v>
      </c>
      <c r="F401" s="28" t="s">
        <v>370</v>
      </c>
      <c r="G401" s="28" t="s">
        <v>303</v>
      </c>
      <c r="H401" s="27" t="s">
        <v>269</v>
      </c>
      <c r="I401" s="27" t="s">
        <v>249</v>
      </c>
      <c r="J401" s="27" t="s">
        <v>511</v>
      </c>
      <c r="K401" s="27" t="s">
        <v>458</v>
      </c>
      <c r="L401" s="27" t="s">
        <v>532</v>
      </c>
      <c r="M401" s="27" t="s">
        <v>306</v>
      </c>
      <c r="N401" s="27" t="s">
        <v>329</v>
      </c>
      <c r="O401" s="27" t="s">
        <v>272</v>
      </c>
      <c r="P401" s="27" t="s">
        <v>290</v>
      </c>
    </row>
    <row r="402" spans="1:16" ht="120" hidden="1" x14ac:dyDescent="0.25">
      <c r="A402" s="55" t="s">
        <v>5925</v>
      </c>
      <c r="B402" s="27" t="s">
        <v>54</v>
      </c>
      <c r="C402" s="53" t="s">
        <v>192</v>
      </c>
      <c r="D402" s="53" t="s">
        <v>55</v>
      </c>
      <c r="E402" s="27" t="s">
        <v>246</v>
      </c>
      <c r="F402" s="28" t="s">
        <v>247</v>
      </c>
      <c r="G402" s="28" t="s">
        <v>317</v>
      </c>
      <c r="H402" s="27" t="s">
        <v>281</v>
      </c>
      <c r="I402" s="27" t="s">
        <v>276</v>
      </c>
      <c r="J402" s="27" t="s">
        <v>297</v>
      </c>
      <c r="K402" s="27" t="s">
        <v>320</v>
      </c>
      <c r="L402" s="27" t="s">
        <v>331</v>
      </c>
      <c r="M402" s="27" t="s">
        <v>435</v>
      </c>
      <c r="N402" s="27" t="s">
        <v>65</v>
      </c>
      <c r="O402" s="27" t="s">
        <v>374</v>
      </c>
      <c r="P402" s="27" t="s">
        <v>290</v>
      </c>
    </row>
    <row r="403" spans="1:16" ht="120" hidden="1" x14ac:dyDescent="0.25">
      <c r="A403" s="55" t="s">
        <v>403</v>
      </c>
      <c r="B403" s="27" t="s">
        <v>28</v>
      </c>
      <c r="C403" s="53" t="s">
        <v>182</v>
      </c>
      <c r="D403" s="53" t="s">
        <v>245</v>
      </c>
      <c r="E403" s="27" t="s">
        <v>361</v>
      </c>
      <c r="F403" s="28" t="s">
        <v>286</v>
      </c>
      <c r="G403" s="28" t="s">
        <v>275</v>
      </c>
      <c r="H403" s="27" t="s">
        <v>495</v>
      </c>
      <c r="I403" s="27" t="s">
        <v>311</v>
      </c>
      <c r="J403" s="27" t="s">
        <v>413</v>
      </c>
      <c r="K403" s="27" t="s">
        <v>320</v>
      </c>
      <c r="L403" s="27" t="s">
        <v>514</v>
      </c>
      <c r="M403" s="27" t="s">
        <v>439</v>
      </c>
      <c r="N403" s="27" t="s">
        <v>460</v>
      </c>
      <c r="O403" s="27" t="s">
        <v>374</v>
      </c>
      <c r="P403" s="27" t="s">
        <v>290</v>
      </c>
    </row>
    <row r="404" spans="1:16" ht="105" hidden="1" x14ac:dyDescent="0.25">
      <c r="A404" s="55" t="s">
        <v>324</v>
      </c>
      <c r="B404" s="27" t="s">
        <v>28</v>
      </c>
      <c r="C404" s="53" t="s">
        <v>194</v>
      </c>
      <c r="D404" s="53" t="s">
        <v>325</v>
      </c>
      <c r="E404" s="27" t="s">
        <v>431</v>
      </c>
      <c r="F404" s="28" t="s">
        <v>506</v>
      </c>
      <c r="G404" s="28" t="s">
        <v>248</v>
      </c>
      <c r="H404" s="27" t="s">
        <v>269</v>
      </c>
      <c r="I404" s="27" t="s">
        <v>287</v>
      </c>
      <c r="J404" s="27" t="s">
        <v>406</v>
      </c>
      <c r="K404" s="27" t="s">
        <v>464</v>
      </c>
      <c r="L404" s="27" t="s">
        <v>372</v>
      </c>
      <c r="M404" s="27" t="s">
        <v>277</v>
      </c>
      <c r="N404" s="27" t="s">
        <v>460</v>
      </c>
      <c r="O404" s="27" t="s">
        <v>340</v>
      </c>
      <c r="P404" s="27" t="s">
        <v>290</v>
      </c>
    </row>
    <row r="405" spans="1:16" ht="120" hidden="1" x14ac:dyDescent="0.25">
      <c r="A405" s="55" t="s">
        <v>418</v>
      </c>
      <c r="B405" s="27" t="s">
        <v>28</v>
      </c>
      <c r="C405" s="53" t="s">
        <v>182</v>
      </c>
      <c r="D405" s="54" t="s">
        <v>245</v>
      </c>
      <c r="E405" s="27" t="s">
        <v>246</v>
      </c>
      <c r="F405" s="28" t="s">
        <v>268</v>
      </c>
      <c r="G405" s="28" t="s">
        <v>280</v>
      </c>
      <c r="H405" s="27" t="s">
        <v>281</v>
      </c>
      <c r="I405" s="27" t="s">
        <v>276</v>
      </c>
      <c r="J405" s="27" t="s">
        <v>388</v>
      </c>
      <c r="K405" s="27" t="s">
        <v>320</v>
      </c>
      <c r="L405" s="27" t="s">
        <v>514</v>
      </c>
      <c r="M405" s="27" t="s">
        <v>486</v>
      </c>
      <c r="N405" s="27" t="s">
        <v>362</v>
      </c>
      <c r="O405" s="27" t="s">
        <v>476</v>
      </c>
      <c r="P405" s="27" t="s">
        <v>290</v>
      </c>
    </row>
    <row r="406" spans="1:16" ht="105" hidden="1" x14ac:dyDescent="0.25">
      <c r="A406" s="55" t="s">
        <v>5966</v>
      </c>
      <c r="B406" s="27" t="s">
        <v>244</v>
      </c>
      <c r="C406" s="53" t="s">
        <v>195</v>
      </c>
      <c r="D406" s="54" t="s">
        <v>325</v>
      </c>
      <c r="E406" s="27" t="s">
        <v>600</v>
      </c>
      <c r="F406" s="28" t="s">
        <v>286</v>
      </c>
      <c r="G406" s="28" t="s">
        <v>248</v>
      </c>
      <c r="H406" s="27" t="s">
        <v>269</v>
      </c>
      <c r="I406" s="27" t="s">
        <v>311</v>
      </c>
      <c r="J406" s="27" t="s">
        <v>511</v>
      </c>
      <c r="K406" s="27" t="s">
        <v>464</v>
      </c>
      <c r="L406" s="27" t="s">
        <v>331</v>
      </c>
      <c r="M406" s="27" t="s">
        <v>515</v>
      </c>
      <c r="N406" s="27" t="s">
        <v>329</v>
      </c>
      <c r="O406" s="27" t="s">
        <v>340</v>
      </c>
      <c r="P406" s="27" t="s">
        <v>290</v>
      </c>
    </row>
    <row r="407" spans="1:16" ht="135" hidden="1" x14ac:dyDescent="0.25">
      <c r="A407" s="55" t="s">
        <v>5980</v>
      </c>
      <c r="B407" s="27" t="s">
        <v>54</v>
      </c>
      <c r="C407" s="53" t="s">
        <v>182</v>
      </c>
      <c r="D407" s="54" t="s">
        <v>245</v>
      </c>
      <c r="E407" s="27" t="s">
        <v>462</v>
      </c>
      <c r="F407" s="28" t="s">
        <v>286</v>
      </c>
      <c r="G407" s="28" t="s">
        <v>259</v>
      </c>
      <c r="H407" s="27" t="s">
        <v>281</v>
      </c>
      <c r="I407" s="27" t="s">
        <v>311</v>
      </c>
      <c r="J407" s="27" t="s">
        <v>388</v>
      </c>
      <c r="K407" s="27" t="s">
        <v>327</v>
      </c>
      <c r="L407" s="27" t="s">
        <v>513</v>
      </c>
      <c r="M407" s="27" t="s">
        <v>366</v>
      </c>
      <c r="N407" s="27" t="s">
        <v>362</v>
      </c>
      <c r="O407" s="27" t="s">
        <v>476</v>
      </c>
      <c r="P407" s="27" t="s">
        <v>290</v>
      </c>
    </row>
    <row r="408" spans="1:16" ht="105" hidden="1" x14ac:dyDescent="0.25">
      <c r="A408" s="55" t="s">
        <v>579</v>
      </c>
      <c r="B408" s="27" t="s">
        <v>28</v>
      </c>
      <c r="C408" s="53" t="s">
        <v>182</v>
      </c>
      <c r="D408" s="53" t="s">
        <v>245</v>
      </c>
      <c r="E408" s="27" t="s">
        <v>399</v>
      </c>
      <c r="F408" s="28" t="s">
        <v>247</v>
      </c>
      <c r="G408" s="28" t="s">
        <v>303</v>
      </c>
      <c r="H408" s="27" t="s">
        <v>281</v>
      </c>
      <c r="I408" s="27" t="s">
        <v>287</v>
      </c>
      <c r="J408" s="27" t="s">
        <v>406</v>
      </c>
      <c r="K408" s="27" t="s">
        <v>458</v>
      </c>
      <c r="L408" s="27" t="s">
        <v>478</v>
      </c>
      <c r="M408" s="27" t="s">
        <v>439</v>
      </c>
      <c r="N408" s="27" t="s">
        <v>460</v>
      </c>
      <c r="O408" s="27" t="s">
        <v>374</v>
      </c>
      <c r="P408" s="27" t="s">
        <v>290</v>
      </c>
    </row>
    <row r="409" spans="1:16" ht="135" hidden="1" x14ac:dyDescent="0.25">
      <c r="A409" s="55" t="s">
        <v>6011</v>
      </c>
      <c r="B409" s="27" t="s">
        <v>244</v>
      </c>
      <c r="C409" s="53" t="s">
        <v>182</v>
      </c>
      <c r="D409" s="54" t="s">
        <v>245</v>
      </c>
      <c r="E409" s="27" t="s">
        <v>246</v>
      </c>
      <c r="F409" s="28" t="s">
        <v>268</v>
      </c>
      <c r="G409" s="28" t="s">
        <v>248</v>
      </c>
      <c r="H409" s="27" t="s">
        <v>281</v>
      </c>
      <c r="I409" s="27" t="s">
        <v>276</v>
      </c>
      <c r="J409" s="27" t="s">
        <v>483</v>
      </c>
      <c r="K409" s="27" t="s">
        <v>327</v>
      </c>
      <c r="L409" s="27" t="s">
        <v>478</v>
      </c>
      <c r="M409" s="27" t="s">
        <v>277</v>
      </c>
      <c r="N409" s="27" t="s">
        <v>362</v>
      </c>
      <c r="O409" s="27" t="s">
        <v>340</v>
      </c>
      <c r="P409" s="27" t="s">
        <v>290</v>
      </c>
    </row>
    <row r="410" spans="1:16" ht="105" hidden="1" x14ac:dyDescent="0.25">
      <c r="A410" s="55" t="s">
        <v>6015</v>
      </c>
      <c r="B410" s="27" t="s">
        <v>244</v>
      </c>
      <c r="C410" s="53" t="s">
        <v>195</v>
      </c>
      <c r="D410" s="54" t="s">
        <v>325</v>
      </c>
      <c r="E410" s="27" t="s">
        <v>399</v>
      </c>
      <c r="F410" s="28" t="s">
        <v>144</v>
      </c>
      <c r="G410" s="28" t="s">
        <v>317</v>
      </c>
      <c r="H410" s="27" t="s">
        <v>269</v>
      </c>
      <c r="I410" s="27" t="s">
        <v>463</v>
      </c>
      <c r="J410" s="27" t="s">
        <v>178</v>
      </c>
      <c r="K410" s="27" t="s">
        <v>315</v>
      </c>
      <c r="L410" s="27" t="s">
        <v>513</v>
      </c>
      <c r="M410" s="27" t="s">
        <v>366</v>
      </c>
      <c r="N410" s="27" t="s">
        <v>362</v>
      </c>
      <c r="O410" s="27" t="s">
        <v>272</v>
      </c>
      <c r="P410" s="27" t="s">
        <v>290</v>
      </c>
    </row>
    <row r="411" spans="1:16" ht="105" hidden="1" x14ac:dyDescent="0.25">
      <c r="A411" s="55" t="s">
        <v>5694</v>
      </c>
      <c r="B411" s="27" t="s">
        <v>42</v>
      </c>
      <c r="C411" s="53" t="s">
        <v>182</v>
      </c>
      <c r="D411" s="54" t="s">
        <v>245</v>
      </c>
      <c r="E411" s="27" t="s">
        <v>326</v>
      </c>
      <c r="F411" s="28" t="s">
        <v>247</v>
      </c>
      <c r="G411" s="28" t="s">
        <v>259</v>
      </c>
      <c r="H411" s="27" t="s">
        <v>269</v>
      </c>
      <c r="I411" s="27" t="s">
        <v>287</v>
      </c>
      <c r="J411" s="27" t="s">
        <v>518</v>
      </c>
      <c r="K411" s="27" t="s">
        <v>94</v>
      </c>
      <c r="L411" s="27" t="s">
        <v>321</v>
      </c>
      <c r="M411" s="27" t="s">
        <v>515</v>
      </c>
      <c r="N411" s="27" t="s">
        <v>362</v>
      </c>
      <c r="O411" s="27" t="s">
        <v>476</v>
      </c>
      <c r="P411" s="27" t="s">
        <v>408</v>
      </c>
    </row>
    <row r="412" spans="1:16" ht="120" hidden="1" x14ac:dyDescent="0.25">
      <c r="A412" s="55" t="s">
        <v>377</v>
      </c>
      <c r="B412" s="27" t="s">
        <v>28</v>
      </c>
      <c r="C412" s="53" t="s">
        <v>189</v>
      </c>
      <c r="D412" s="53" t="s">
        <v>296</v>
      </c>
      <c r="E412" s="27" t="s">
        <v>246</v>
      </c>
      <c r="F412" s="28" t="s">
        <v>268</v>
      </c>
      <c r="G412" s="28" t="s">
        <v>280</v>
      </c>
      <c r="H412" s="27" t="s">
        <v>269</v>
      </c>
      <c r="I412" s="27" t="s">
        <v>249</v>
      </c>
      <c r="J412" s="27" t="s">
        <v>297</v>
      </c>
      <c r="K412" s="27" t="s">
        <v>320</v>
      </c>
      <c r="L412" s="27" t="s">
        <v>372</v>
      </c>
      <c r="M412" s="27" t="s">
        <v>515</v>
      </c>
      <c r="N412" s="27" t="s">
        <v>460</v>
      </c>
      <c r="O412" s="27" t="s">
        <v>272</v>
      </c>
      <c r="P412" s="27" t="s">
        <v>408</v>
      </c>
    </row>
    <row r="413" spans="1:16" ht="105" hidden="1" x14ac:dyDescent="0.25">
      <c r="A413" s="55" t="s">
        <v>6049</v>
      </c>
      <c r="B413" s="27" t="s">
        <v>28</v>
      </c>
      <c r="C413" s="53" t="s">
        <v>189</v>
      </c>
      <c r="D413" s="53" t="s">
        <v>296</v>
      </c>
      <c r="E413" s="27" t="s">
        <v>411</v>
      </c>
      <c r="F413" s="28" t="s">
        <v>268</v>
      </c>
      <c r="G413" s="28" t="s">
        <v>259</v>
      </c>
      <c r="H413" s="27" t="s">
        <v>269</v>
      </c>
      <c r="I413" s="27" t="s">
        <v>287</v>
      </c>
      <c r="J413" s="27" t="s">
        <v>452</v>
      </c>
      <c r="K413" s="27" t="s">
        <v>458</v>
      </c>
      <c r="L413" s="27" t="s">
        <v>514</v>
      </c>
      <c r="M413" s="27" t="s">
        <v>277</v>
      </c>
      <c r="N413" s="27" t="s">
        <v>329</v>
      </c>
      <c r="O413" s="27" t="s">
        <v>272</v>
      </c>
      <c r="P413" s="27" t="s">
        <v>290</v>
      </c>
    </row>
    <row r="414" spans="1:16" ht="120" hidden="1" x14ac:dyDescent="0.25">
      <c r="A414" s="55" t="s">
        <v>6065</v>
      </c>
      <c r="B414" s="27" t="s">
        <v>28</v>
      </c>
      <c r="C414" s="53" t="s">
        <v>182</v>
      </c>
      <c r="D414" s="53" t="s">
        <v>245</v>
      </c>
      <c r="E414" s="27" t="s">
        <v>267</v>
      </c>
      <c r="F414" s="28" t="s">
        <v>370</v>
      </c>
      <c r="G414" s="28" t="s">
        <v>305</v>
      </c>
      <c r="H414" s="27" t="s">
        <v>269</v>
      </c>
      <c r="I414" s="27" t="s">
        <v>287</v>
      </c>
      <c r="J414" s="27" t="s">
        <v>178</v>
      </c>
      <c r="K414" s="27" t="s">
        <v>320</v>
      </c>
      <c r="L414" s="27" t="s">
        <v>351</v>
      </c>
      <c r="M414" s="27" t="s">
        <v>366</v>
      </c>
      <c r="N414" s="27" t="s">
        <v>460</v>
      </c>
      <c r="O414" s="27" t="s">
        <v>340</v>
      </c>
      <c r="P414" s="27" t="s">
        <v>408</v>
      </c>
    </row>
    <row r="415" spans="1:16" ht="120" hidden="1" x14ac:dyDescent="0.25">
      <c r="A415" s="55" t="s">
        <v>560</v>
      </c>
      <c r="B415" s="27" t="s">
        <v>28</v>
      </c>
      <c r="C415" s="53" t="s">
        <v>201</v>
      </c>
      <c r="D415" s="53" t="s">
        <v>376</v>
      </c>
      <c r="E415" s="27" t="s">
        <v>326</v>
      </c>
      <c r="F415" s="28" t="s">
        <v>286</v>
      </c>
      <c r="G415" s="28" t="s">
        <v>248</v>
      </c>
      <c r="H415" s="27" t="s">
        <v>281</v>
      </c>
      <c r="I415" s="27" t="s">
        <v>318</v>
      </c>
      <c r="J415" s="27" t="s">
        <v>511</v>
      </c>
      <c r="K415" s="27" t="s">
        <v>320</v>
      </c>
      <c r="L415" s="27" t="s">
        <v>95</v>
      </c>
      <c r="M415" s="27" t="s">
        <v>435</v>
      </c>
      <c r="N415" s="27" t="s">
        <v>329</v>
      </c>
      <c r="O415" s="27" t="s">
        <v>272</v>
      </c>
      <c r="P415" s="27" t="s">
        <v>290</v>
      </c>
    </row>
    <row r="416" spans="1:16" ht="135" hidden="1" x14ac:dyDescent="0.25">
      <c r="A416" s="55" t="s">
        <v>510</v>
      </c>
      <c r="B416" s="27" t="s">
        <v>28</v>
      </c>
      <c r="C416" s="53" t="s">
        <v>216</v>
      </c>
      <c r="D416" s="53" t="s">
        <v>177</v>
      </c>
      <c r="E416" s="27" t="s">
        <v>267</v>
      </c>
      <c r="F416" s="28" t="s">
        <v>268</v>
      </c>
      <c r="G416" s="28" t="s">
        <v>248</v>
      </c>
      <c r="H416" s="27" t="s">
        <v>269</v>
      </c>
      <c r="I416" s="27" t="s">
        <v>537</v>
      </c>
      <c r="J416" s="27" t="s">
        <v>528</v>
      </c>
      <c r="K416" s="27" t="s">
        <v>327</v>
      </c>
      <c r="L416" s="27" t="s">
        <v>95</v>
      </c>
      <c r="M416" s="27" t="s">
        <v>435</v>
      </c>
      <c r="N416" s="27" t="s">
        <v>329</v>
      </c>
      <c r="O416" s="27" t="s">
        <v>476</v>
      </c>
      <c r="P416" s="27" t="s">
        <v>290</v>
      </c>
    </row>
    <row r="417" spans="5:16" ht="120" x14ac:dyDescent="0.25">
      <c r="E417" s="27" t="s">
        <v>267</v>
      </c>
      <c r="F417" s="28" t="s">
        <v>370</v>
      </c>
      <c r="G417" s="28" t="s">
        <v>248</v>
      </c>
      <c r="H417" s="27" t="s">
        <v>495</v>
      </c>
      <c r="I417" s="27" t="s">
        <v>349</v>
      </c>
      <c r="J417" s="27" t="s">
        <v>282</v>
      </c>
      <c r="K417" s="27" t="s">
        <v>395</v>
      </c>
      <c r="L417" s="27" t="s">
        <v>372</v>
      </c>
      <c r="M417" s="27" t="s">
        <v>86</v>
      </c>
      <c r="N417" s="27" t="s">
        <v>65</v>
      </c>
      <c r="O417" s="27" t="s">
        <v>476</v>
      </c>
      <c r="P417" s="27" t="s">
        <v>408</v>
      </c>
    </row>
    <row r="418" spans="5:16" ht="120" x14ac:dyDescent="0.25">
      <c r="E418" s="27" t="s">
        <v>267</v>
      </c>
      <c r="F418" s="28" t="s">
        <v>247</v>
      </c>
      <c r="G418" s="28" t="s">
        <v>280</v>
      </c>
      <c r="H418" s="27" t="s">
        <v>281</v>
      </c>
      <c r="I418" s="27" t="s">
        <v>444</v>
      </c>
      <c r="J418" s="27" t="s">
        <v>511</v>
      </c>
      <c r="K418" s="27" t="s">
        <v>288</v>
      </c>
      <c r="L418" s="27" t="s">
        <v>478</v>
      </c>
      <c r="M418" s="27" t="s">
        <v>277</v>
      </c>
      <c r="N418" s="27" t="s">
        <v>329</v>
      </c>
      <c r="O418" s="27" t="s">
        <v>476</v>
      </c>
      <c r="P418" s="27" t="s">
        <v>290</v>
      </c>
    </row>
    <row r="419" spans="5:16" ht="135" x14ac:dyDescent="0.25">
      <c r="E419" s="27" t="s">
        <v>267</v>
      </c>
      <c r="F419" s="28" t="s">
        <v>247</v>
      </c>
      <c r="G419" s="28" t="s">
        <v>303</v>
      </c>
      <c r="H419" s="27" t="s">
        <v>269</v>
      </c>
      <c r="I419" s="27" t="s">
        <v>590</v>
      </c>
      <c r="J419" s="27" t="s">
        <v>452</v>
      </c>
      <c r="K419" s="27" t="s">
        <v>327</v>
      </c>
      <c r="L419" s="27" t="s">
        <v>522</v>
      </c>
      <c r="M419" s="27" t="s">
        <v>439</v>
      </c>
      <c r="N419" s="27" t="s">
        <v>329</v>
      </c>
      <c r="O419" s="27" t="s">
        <v>340</v>
      </c>
      <c r="P419" s="27" t="s">
        <v>290</v>
      </c>
    </row>
    <row r="420" spans="5:16" ht="120" x14ac:dyDescent="0.25">
      <c r="E420" s="27" t="s">
        <v>308</v>
      </c>
      <c r="F420" s="28" t="s">
        <v>456</v>
      </c>
      <c r="G420" s="28" t="s">
        <v>305</v>
      </c>
      <c r="H420" s="27" t="s">
        <v>269</v>
      </c>
      <c r="I420" s="27" t="s">
        <v>444</v>
      </c>
      <c r="J420" s="27" t="s">
        <v>509</v>
      </c>
      <c r="K420" s="27" t="s">
        <v>320</v>
      </c>
      <c r="L420" s="27" t="s">
        <v>414</v>
      </c>
      <c r="M420" s="27" t="s">
        <v>439</v>
      </c>
      <c r="N420" s="27" t="s">
        <v>460</v>
      </c>
      <c r="O420" s="27" t="s">
        <v>476</v>
      </c>
      <c r="P420" s="27" t="s">
        <v>290</v>
      </c>
    </row>
    <row r="421" spans="5:16" ht="105" x14ac:dyDescent="0.25">
      <c r="E421" s="27" t="s">
        <v>431</v>
      </c>
      <c r="F421" s="28" t="s">
        <v>268</v>
      </c>
      <c r="G421" s="28" t="s">
        <v>356</v>
      </c>
      <c r="H421" s="27" t="s">
        <v>174</v>
      </c>
      <c r="I421" s="27" t="s">
        <v>444</v>
      </c>
      <c r="J421" s="27" t="s">
        <v>509</v>
      </c>
      <c r="K421" s="27" t="s">
        <v>315</v>
      </c>
      <c r="L421" s="27" t="s">
        <v>351</v>
      </c>
      <c r="M421" s="27" t="s">
        <v>515</v>
      </c>
      <c r="N421" s="27" t="s">
        <v>329</v>
      </c>
      <c r="O421" s="27" t="s">
        <v>476</v>
      </c>
      <c r="P421" s="27" t="s">
        <v>290</v>
      </c>
    </row>
    <row r="422" spans="5:16" ht="135" x14ac:dyDescent="0.25">
      <c r="E422" s="27" t="s">
        <v>431</v>
      </c>
      <c r="F422" s="28" t="s">
        <v>302</v>
      </c>
      <c r="G422" s="28" t="s">
        <v>259</v>
      </c>
      <c r="H422" s="27" t="s">
        <v>19</v>
      </c>
      <c r="I422" s="27" t="s">
        <v>311</v>
      </c>
      <c r="J422" s="27" t="s">
        <v>297</v>
      </c>
      <c r="K422" s="27" t="s">
        <v>327</v>
      </c>
      <c r="L422" s="27" t="s">
        <v>514</v>
      </c>
      <c r="M422" s="27" t="s">
        <v>515</v>
      </c>
      <c r="N422" s="27" t="s">
        <v>460</v>
      </c>
      <c r="O422" s="27" t="s">
        <v>272</v>
      </c>
      <c r="P422" s="27" t="s">
        <v>290</v>
      </c>
    </row>
    <row r="423" spans="5:16" ht="120" x14ac:dyDescent="0.25">
      <c r="E423" s="27" t="s">
        <v>417</v>
      </c>
      <c r="F423" s="28" t="s">
        <v>268</v>
      </c>
      <c r="G423" s="28" t="s">
        <v>317</v>
      </c>
      <c r="H423" s="27" t="s">
        <v>281</v>
      </c>
      <c r="I423" s="27" t="s">
        <v>287</v>
      </c>
      <c r="J423" s="27" t="s">
        <v>499</v>
      </c>
      <c r="K423" s="27" t="s">
        <v>320</v>
      </c>
      <c r="L423" s="27" t="s">
        <v>532</v>
      </c>
      <c r="M423" s="27" t="s">
        <v>439</v>
      </c>
      <c r="N423" s="27" t="s">
        <v>298</v>
      </c>
      <c r="O423" s="27" t="s">
        <v>340</v>
      </c>
      <c r="P423" s="27" t="s">
        <v>290</v>
      </c>
    </row>
    <row r="424" spans="5:16" ht="105" x14ac:dyDescent="0.25">
      <c r="E424" s="27" t="s">
        <v>308</v>
      </c>
      <c r="F424" s="28" t="s">
        <v>302</v>
      </c>
      <c r="G424" s="28" t="s">
        <v>425</v>
      </c>
      <c r="H424" s="27" t="s">
        <v>269</v>
      </c>
      <c r="I424" s="27" t="s">
        <v>336</v>
      </c>
      <c r="J424" s="27" t="s">
        <v>297</v>
      </c>
      <c r="K424" s="27" t="s">
        <v>458</v>
      </c>
      <c r="L424" s="27" t="s">
        <v>525</v>
      </c>
      <c r="M424" s="27" t="s">
        <v>435</v>
      </c>
      <c r="N424" s="27" t="s">
        <v>329</v>
      </c>
      <c r="O424" s="27" t="s">
        <v>340</v>
      </c>
      <c r="P424" s="27" t="s">
        <v>290</v>
      </c>
    </row>
    <row r="425" spans="5:16" ht="120" x14ac:dyDescent="0.25">
      <c r="E425" s="27" t="s">
        <v>267</v>
      </c>
      <c r="F425" s="28" t="s">
        <v>247</v>
      </c>
      <c r="G425" s="28" t="s">
        <v>303</v>
      </c>
      <c r="H425" s="27" t="s">
        <v>281</v>
      </c>
      <c r="I425" s="27" t="s">
        <v>318</v>
      </c>
      <c r="J425" s="27" t="s">
        <v>319</v>
      </c>
      <c r="K425" s="27" t="s">
        <v>464</v>
      </c>
      <c r="L425" s="27" t="s">
        <v>513</v>
      </c>
      <c r="M425" s="27" t="s">
        <v>366</v>
      </c>
      <c r="N425" s="27" t="s">
        <v>460</v>
      </c>
      <c r="O425" s="27" t="s">
        <v>272</v>
      </c>
      <c r="P425" s="27" t="s">
        <v>290</v>
      </c>
    </row>
    <row r="426" spans="5:16" ht="135" x14ac:dyDescent="0.25">
      <c r="E426" s="27" t="s">
        <v>267</v>
      </c>
      <c r="F426" s="28" t="s">
        <v>247</v>
      </c>
      <c r="G426" s="28" t="s">
        <v>275</v>
      </c>
      <c r="H426" s="27" t="s">
        <v>495</v>
      </c>
      <c r="I426" s="27" t="s">
        <v>287</v>
      </c>
      <c r="J426" s="27" t="s">
        <v>452</v>
      </c>
      <c r="K426" s="27" t="s">
        <v>327</v>
      </c>
      <c r="L426" s="27" t="s">
        <v>351</v>
      </c>
      <c r="M426" s="27" t="s">
        <v>515</v>
      </c>
      <c r="N426" s="27" t="s">
        <v>329</v>
      </c>
      <c r="O426" s="27" t="s">
        <v>340</v>
      </c>
      <c r="P426" s="27" t="s">
        <v>408</v>
      </c>
    </row>
    <row r="427" spans="5:16" ht="120" x14ac:dyDescent="0.25">
      <c r="E427" s="27" t="s">
        <v>246</v>
      </c>
      <c r="F427" s="28" t="s">
        <v>247</v>
      </c>
      <c r="G427" s="28" t="s">
        <v>275</v>
      </c>
      <c r="H427" s="27" t="s">
        <v>281</v>
      </c>
      <c r="I427" s="27" t="s">
        <v>287</v>
      </c>
      <c r="J427" s="27" t="s">
        <v>388</v>
      </c>
      <c r="K427" s="27" t="s">
        <v>320</v>
      </c>
      <c r="L427" s="27" t="s">
        <v>95</v>
      </c>
      <c r="M427" s="27" t="s">
        <v>86</v>
      </c>
      <c r="N427" s="27" t="s">
        <v>329</v>
      </c>
      <c r="O427" s="27" t="s">
        <v>340</v>
      </c>
      <c r="P427" s="27" t="s">
        <v>290</v>
      </c>
    </row>
    <row r="428" spans="5:16" ht="120" x14ac:dyDescent="0.25">
      <c r="E428" s="27" t="s">
        <v>308</v>
      </c>
      <c r="F428" s="28" t="s">
        <v>268</v>
      </c>
      <c r="G428" s="28" t="s">
        <v>425</v>
      </c>
      <c r="H428" s="27" t="s">
        <v>281</v>
      </c>
      <c r="I428" s="27" t="s">
        <v>311</v>
      </c>
      <c r="J428" s="27" t="s">
        <v>511</v>
      </c>
      <c r="K428" s="27" t="s">
        <v>320</v>
      </c>
      <c r="L428" s="27" t="s">
        <v>351</v>
      </c>
      <c r="M428" s="27" t="s">
        <v>86</v>
      </c>
      <c r="N428" s="27" t="s">
        <v>329</v>
      </c>
      <c r="O428" s="27" t="s">
        <v>272</v>
      </c>
      <c r="P428" s="27" t="s">
        <v>290</v>
      </c>
    </row>
    <row r="429" spans="5:16" ht="105" x14ac:dyDescent="0.25">
      <c r="E429" s="27" t="s">
        <v>431</v>
      </c>
      <c r="F429" s="28" t="s">
        <v>302</v>
      </c>
      <c r="G429" s="28" t="s">
        <v>371</v>
      </c>
      <c r="H429" s="27" t="s">
        <v>269</v>
      </c>
      <c r="I429" s="27" t="s">
        <v>349</v>
      </c>
      <c r="J429" s="27" t="s">
        <v>518</v>
      </c>
      <c r="K429" s="27" t="s">
        <v>458</v>
      </c>
      <c r="L429" s="27" t="s">
        <v>414</v>
      </c>
      <c r="M429" s="27" t="s">
        <v>515</v>
      </c>
      <c r="N429" s="27" t="s">
        <v>329</v>
      </c>
      <c r="O429" s="27" t="s">
        <v>340</v>
      </c>
      <c r="P429" s="27" t="s">
        <v>290</v>
      </c>
    </row>
    <row r="430" spans="5:16" ht="120" x14ac:dyDescent="0.25">
      <c r="E430" s="27" t="s">
        <v>417</v>
      </c>
      <c r="F430" s="28" t="s">
        <v>286</v>
      </c>
      <c r="G430" s="28" t="s">
        <v>248</v>
      </c>
      <c r="H430" s="27" t="s">
        <v>269</v>
      </c>
      <c r="I430" s="27" t="s">
        <v>287</v>
      </c>
      <c r="J430" s="27" t="s">
        <v>388</v>
      </c>
      <c r="K430" s="27" t="s">
        <v>288</v>
      </c>
      <c r="L430" s="27" t="s">
        <v>513</v>
      </c>
      <c r="M430" s="27" t="s">
        <v>435</v>
      </c>
      <c r="N430" s="27" t="s">
        <v>460</v>
      </c>
      <c r="O430" s="27" t="s">
        <v>340</v>
      </c>
      <c r="P430" s="27" t="s">
        <v>408</v>
      </c>
    </row>
    <row r="431" spans="5:16" ht="120" x14ac:dyDescent="0.25">
      <c r="E431" s="27" t="s">
        <v>431</v>
      </c>
      <c r="F431" s="28" t="s">
        <v>541</v>
      </c>
      <c r="G431" s="28" t="s">
        <v>275</v>
      </c>
      <c r="H431" s="27" t="s">
        <v>174</v>
      </c>
      <c r="I431" s="27" t="s">
        <v>369</v>
      </c>
      <c r="J431" s="27" t="s">
        <v>518</v>
      </c>
      <c r="K431" s="27" t="s">
        <v>320</v>
      </c>
      <c r="L431" s="27" t="s">
        <v>513</v>
      </c>
      <c r="M431" s="27" t="s">
        <v>435</v>
      </c>
      <c r="N431" s="27" t="s">
        <v>362</v>
      </c>
      <c r="O431" s="27" t="s">
        <v>340</v>
      </c>
      <c r="P431" s="27" t="s">
        <v>290</v>
      </c>
    </row>
    <row r="432" spans="5:16" ht="135" x14ac:dyDescent="0.25">
      <c r="E432" s="27" t="s">
        <v>431</v>
      </c>
      <c r="F432" s="28" t="s">
        <v>370</v>
      </c>
      <c r="G432" s="28" t="s">
        <v>317</v>
      </c>
      <c r="H432" s="27" t="s">
        <v>19</v>
      </c>
      <c r="I432" s="27" t="s">
        <v>537</v>
      </c>
      <c r="J432" s="27" t="s">
        <v>518</v>
      </c>
      <c r="K432" s="27" t="s">
        <v>327</v>
      </c>
      <c r="L432" s="27" t="s">
        <v>414</v>
      </c>
      <c r="M432" s="27" t="s">
        <v>86</v>
      </c>
      <c r="N432" s="27" t="s">
        <v>460</v>
      </c>
      <c r="O432" s="27" t="s">
        <v>374</v>
      </c>
      <c r="P432" s="27" t="s">
        <v>408</v>
      </c>
    </row>
    <row r="433" spans="5:16" ht="120" x14ac:dyDescent="0.25">
      <c r="E433" s="27" t="s">
        <v>267</v>
      </c>
      <c r="F433" s="28" t="s">
        <v>268</v>
      </c>
      <c r="G433" s="28" t="s">
        <v>248</v>
      </c>
      <c r="H433" s="27" t="s">
        <v>269</v>
      </c>
      <c r="I433" s="27" t="s">
        <v>537</v>
      </c>
      <c r="J433" s="27" t="s">
        <v>509</v>
      </c>
      <c r="K433" s="27" t="s">
        <v>320</v>
      </c>
      <c r="L433" s="27" t="s">
        <v>514</v>
      </c>
      <c r="M433" s="27" t="s">
        <v>306</v>
      </c>
      <c r="N433" s="27" t="s">
        <v>362</v>
      </c>
      <c r="O433" s="27" t="s">
        <v>374</v>
      </c>
      <c r="P433" s="27" t="s">
        <v>290</v>
      </c>
    </row>
    <row r="434" spans="5:16" ht="120" x14ac:dyDescent="0.25">
      <c r="E434" s="27" t="s">
        <v>246</v>
      </c>
      <c r="F434" s="28" t="s">
        <v>541</v>
      </c>
      <c r="G434" s="28" t="s">
        <v>275</v>
      </c>
      <c r="H434" s="27" t="s">
        <v>174</v>
      </c>
      <c r="I434" s="27" t="s">
        <v>287</v>
      </c>
      <c r="J434" s="27" t="s">
        <v>526</v>
      </c>
      <c r="K434" s="27" t="s">
        <v>288</v>
      </c>
      <c r="L434" s="27" t="s">
        <v>478</v>
      </c>
      <c r="M434" s="27" t="s">
        <v>366</v>
      </c>
      <c r="N434" s="27" t="s">
        <v>298</v>
      </c>
      <c r="O434" s="27" t="s">
        <v>340</v>
      </c>
      <c r="P434" s="27" t="s">
        <v>290</v>
      </c>
    </row>
    <row r="435" spans="5:16" ht="120" x14ac:dyDescent="0.25">
      <c r="E435" s="27" t="s">
        <v>326</v>
      </c>
      <c r="F435" s="28" t="s">
        <v>248</v>
      </c>
      <c r="G435" s="28" t="s">
        <v>248</v>
      </c>
      <c r="H435" s="27" t="s">
        <v>495</v>
      </c>
      <c r="I435" s="27" t="s">
        <v>287</v>
      </c>
      <c r="J435" s="27" t="s">
        <v>511</v>
      </c>
      <c r="K435" s="27" t="s">
        <v>320</v>
      </c>
      <c r="L435" s="27" t="s">
        <v>321</v>
      </c>
      <c r="M435" s="27" t="s">
        <v>277</v>
      </c>
      <c r="N435" s="27" t="s">
        <v>329</v>
      </c>
      <c r="O435" s="27" t="s">
        <v>340</v>
      </c>
      <c r="P435" s="27" t="s">
        <v>290</v>
      </c>
    </row>
    <row r="436" spans="5:16" ht="105" x14ac:dyDescent="0.25">
      <c r="E436" s="27" t="s">
        <v>361</v>
      </c>
      <c r="F436" s="28" t="s">
        <v>286</v>
      </c>
      <c r="G436" s="28" t="s">
        <v>371</v>
      </c>
      <c r="H436" s="27" t="s">
        <v>269</v>
      </c>
      <c r="I436" s="27" t="s">
        <v>463</v>
      </c>
      <c r="J436" s="27" t="s">
        <v>406</v>
      </c>
      <c r="K436" s="27" t="s">
        <v>315</v>
      </c>
      <c r="L436" s="27" t="s">
        <v>525</v>
      </c>
      <c r="M436" s="27" t="s">
        <v>277</v>
      </c>
      <c r="N436" s="27" t="s">
        <v>460</v>
      </c>
      <c r="O436" s="27" t="s">
        <v>340</v>
      </c>
      <c r="P436" s="27" t="s">
        <v>290</v>
      </c>
    </row>
    <row r="437" spans="5:16" ht="105" x14ac:dyDescent="0.25">
      <c r="E437" s="27" t="s">
        <v>267</v>
      </c>
      <c r="F437" s="28" t="s">
        <v>268</v>
      </c>
      <c r="G437" s="28" t="s">
        <v>248</v>
      </c>
      <c r="H437" s="27" t="s">
        <v>269</v>
      </c>
      <c r="I437" s="27" t="s">
        <v>318</v>
      </c>
      <c r="J437" s="27" t="s">
        <v>526</v>
      </c>
      <c r="K437" s="27" t="s">
        <v>94</v>
      </c>
      <c r="L437" s="27" t="s">
        <v>331</v>
      </c>
      <c r="M437" s="27" t="s">
        <v>366</v>
      </c>
      <c r="N437" s="27" t="s">
        <v>460</v>
      </c>
      <c r="O437" s="27" t="s">
        <v>272</v>
      </c>
      <c r="P437" s="27" t="s">
        <v>290</v>
      </c>
    </row>
    <row r="438" spans="5:16" ht="105" x14ac:dyDescent="0.25">
      <c r="E438" s="27" t="s">
        <v>431</v>
      </c>
      <c r="F438" s="28" t="s">
        <v>268</v>
      </c>
      <c r="G438" s="28" t="s">
        <v>259</v>
      </c>
      <c r="H438" s="27" t="s">
        <v>495</v>
      </c>
      <c r="I438" s="27" t="s">
        <v>610</v>
      </c>
      <c r="J438" s="27" t="s">
        <v>531</v>
      </c>
      <c r="K438" s="27" t="s">
        <v>464</v>
      </c>
      <c r="L438" s="27" t="s">
        <v>331</v>
      </c>
      <c r="M438" s="27" t="s">
        <v>439</v>
      </c>
      <c r="N438" s="27" t="s">
        <v>460</v>
      </c>
      <c r="O438" s="27" t="s">
        <v>340</v>
      </c>
      <c r="P438" s="27" t="s">
        <v>290</v>
      </c>
    </row>
    <row r="439" spans="5:16" ht="105" x14ac:dyDescent="0.25">
      <c r="E439" s="27" t="s">
        <v>267</v>
      </c>
      <c r="F439" s="28" t="s">
        <v>268</v>
      </c>
      <c r="G439" s="28" t="s">
        <v>317</v>
      </c>
      <c r="H439" s="27" t="s">
        <v>495</v>
      </c>
      <c r="I439" s="27" t="s">
        <v>386</v>
      </c>
      <c r="J439" s="27" t="s">
        <v>531</v>
      </c>
      <c r="K439" s="27" t="s">
        <v>464</v>
      </c>
      <c r="L439" s="27" t="s">
        <v>478</v>
      </c>
      <c r="M439" s="27" t="s">
        <v>435</v>
      </c>
      <c r="N439" s="27" t="s">
        <v>329</v>
      </c>
      <c r="O439" s="27" t="s">
        <v>340</v>
      </c>
      <c r="P439" s="27" t="s">
        <v>290</v>
      </c>
    </row>
    <row r="440" spans="5:16" ht="120" x14ac:dyDescent="0.25">
      <c r="E440" s="27" t="s">
        <v>246</v>
      </c>
      <c r="F440" s="28" t="s">
        <v>248</v>
      </c>
      <c r="G440" s="28" t="s">
        <v>317</v>
      </c>
      <c r="H440" s="27" t="s">
        <v>495</v>
      </c>
      <c r="I440" s="27" t="s">
        <v>318</v>
      </c>
      <c r="J440" s="27" t="s">
        <v>526</v>
      </c>
      <c r="K440" s="27" t="s">
        <v>320</v>
      </c>
      <c r="L440" s="27" t="s">
        <v>478</v>
      </c>
      <c r="M440" s="27" t="s">
        <v>435</v>
      </c>
      <c r="N440" s="27" t="s">
        <v>329</v>
      </c>
      <c r="O440" s="27" t="s">
        <v>272</v>
      </c>
      <c r="P440" s="27" t="s">
        <v>408</v>
      </c>
    </row>
    <row r="441" spans="5:16" ht="135" x14ac:dyDescent="0.25">
      <c r="E441" s="27" t="s">
        <v>308</v>
      </c>
      <c r="F441" s="28" t="s">
        <v>343</v>
      </c>
      <c r="G441" s="28" t="s">
        <v>425</v>
      </c>
      <c r="H441" s="27" t="s">
        <v>269</v>
      </c>
      <c r="I441" s="27" t="s">
        <v>465</v>
      </c>
      <c r="J441" s="27" t="s">
        <v>499</v>
      </c>
      <c r="K441" s="27" t="s">
        <v>327</v>
      </c>
      <c r="L441" s="27" t="s">
        <v>351</v>
      </c>
      <c r="M441" s="27" t="s">
        <v>515</v>
      </c>
      <c r="N441" s="27" t="s">
        <v>65</v>
      </c>
      <c r="O441" s="27" t="s">
        <v>476</v>
      </c>
      <c r="P441" s="27" t="s">
        <v>290</v>
      </c>
    </row>
    <row r="442" spans="5:16" ht="105" x14ac:dyDescent="0.25">
      <c r="E442" s="27" t="s">
        <v>308</v>
      </c>
      <c r="F442" s="28" t="s">
        <v>268</v>
      </c>
      <c r="G442" s="28" t="s">
        <v>259</v>
      </c>
      <c r="H442" s="27" t="s">
        <v>19</v>
      </c>
      <c r="I442" s="27" t="s">
        <v>311</v>
      </c>
      <c r="J442" s="27" t="s">
        <v>388</v>
      </c>
      <c r="K442" s="27" t="s">
        <v>94</v>
      </c>
      <c r="L442" s="27" t="s">
        <v>478</v>
      </c>
      <c r="M442" s="27" t="s">
        <v>439</v>
      </c>
      <c r="N442" s="27" t="s">
        <v>460</v>
      </c>
      <c r="O442" s="27" t="s">
        <v>272</v>
      </c>
      <c r="P442" s="27" t="s">
        <v>290</v>
      </c>
    </row>
    <row r="443" spans="5:16" ht="135" x14ac:dyDescent="0.25">
      <c r="E443" s="27" t="s">
        <v>431</v>
      </c>
      <c r="F443" s="28" t="s">
        <v>302</v>
      </c>
      <c r="G443" s="28" t="s">
        <v>317</v>
      </c>
      <c r="H443" s="27" t="s">
        <v>19</v>
      </c>
      <c r="I443" s="27" t="s">
        <v>287</v>
      </c>
      <c r="J443" s="27" t="s">
        <v>406</v>
      </c>
      <c r="K443" s="27" t="s">
        <v>327</v>
      </c>
      <c r="L443" s="27" t="s">
        <v>331</v>
      </c>
      <c r="M443" s="27" t="s">
        <v>366</v>
      </c>
      <c r="N443" s="27" t="s">
        <v>460</v>
      </c>
      <c r="O443" s="27" t="s">
        <v>272</v>
      </c>
      <c r="P443" s="27" t="s">
        <v>290</v>
      </c>
    </row>
    <row r="444" spans="5:16" ht="120" x14ac:dyDescent="0.25">
      <c r="E444" s="27" t="s">
        <v>308</v>
      </c>
      <c r="F444" s="28" t="s">
        <v>248</v>
      </c>
      <c r="G444" s="28" t="s">
        <v>248</v>
      </c>
      <c r="H444" s="27" t="s">
        <v>495</v>
      </c>
      <c r="I444" s="27" t="s">
        <v>311</v>
      </c>
      <c r="J444" s="27" t="s">
        <v>531</v>
      </c>
      <c r="K444" s="27" t="s">
        <v>320</v>
      </c>
      <c r="L444" s="27" t="s">
        <v>321</v>
      </c>
      <c r="M444" s="27" t="s">
        <v>435</v>
      </c>
      <c r="N444" s="27" t="s">
        <v>329</v>
      </c>
      <c r="O444" s="27" t="s">
        <v>476</v>
      </c>
      <c r="P444" s="27" t="s">
        <v>290</v>
      </c>
    </row>
    <row r="445" spans="5:16" ht="105" x14ac:dyDescent="0.25">
      <c r="E445" s="27" t="s">
        <v>547</v>
      </c>
      <c r="F445" s="28" t="s">
        <v>268</v>
      </c>
      <c r="G445" s="28" t="s">
        <v>317</v>
      </c>
      <c r="H445" s="27" t="s">
        <v>269</v>
      </c>
      <c r="I445" s="27" t="s">
        <v>610</v>
      </c>
      <c r="J445" s="27" t="s">
        <v>21</v>
      </c>
      <c r="K445" s="27" t="s">
        <v>458</v>
      </c>
      <c r="L445" s="27" t="s">
        <v>532</v>
      </c>
      <c r="M445" s="27" t="s">
        <v>439</v>
      </c>
      <c r="N445" s="27" t="s">
        <v>329</v>
      </c>
      <c r="O445" s="27" t="s">
        <v>340</v>
      </c>
      <c r="P445" s="27" t="s">
        <v>290</v>
      </c>
    </row>
    <row r="446" spans="5:16" ht="120" x14ac:dyDescent="0.25">
      <c r="E446" s="27" t="s">
        <v>246</v>
      </c>
      <c r="F446" s="28" t="s">
        <v>268</v>
      </c>
      <c r="G446" s="28" t="s">
        <v>248</v>
      </c>
      <c r="H446" s="27" t="s">
        <v>269</v>
      </c>
      <c r="I446" s="27" t="s">
        <v>610</v>
      </c>
      <c r="J446" s="27" t="s">
        <v>509</v>
      </c>
      <c r="K446" s="27" t="s">
        <v>320</v>
      </c>
      <c r="L446" s="27" t="s">
        <v>372</v>
      </c>
      <c r="M446" s="27" t="s">
        <v>435</v>
      </c>
      <c r="N446" s="27" t="s">
        <v>329</v>
      </c>
      <c r="O446" s="27" t="s">
        <v>340</v>
      </c>
      <c r="P446" s="27" t="s">
        <v>408</v>
      </c>
    </row>
    <row r="447" spans="5:16" ht="120" x14ac:dyDescent="0.25">
      <c r="E447" s="27" t="s">
        <v>308</v>
      </c>
      <c r="F447" s="28" t="s">
        <v>456</v>
      </c>
      <c r="G447" s="28" t="s">
        <v>317</v>
      </c>
      <c r="H447" s="27" t="s">
        <v>269</v>
      </c>
      <c r="I447" s="27" t="s">
        <v>318</v>
      </c>
      <c r="J447" s="27" t="s">
        <v>319</v>
      </c>
      <c r="K447" s="27" t="s">
        <v>320</v>
      </c>
      <c r="L447" s="27" t="s">
        <v>513</v>
      </c>
      <c r="M447" s="27" t="s">
        <v>435</v>
      </c>
      <c r="N447" s="27" t="s">
        <v>460</v>
      </c>
      <c r="O447" s="27" t="s">
        <v>272</v>
      </c>
      <c r="P447" s="27" t="s">
        <v>290</v>
      </c>
    </row>
    <row r="448" spans="5:16" ht="135" x14ac:dyDescent="0.25">
      <c r="E448" s="27" t="s">
        <v>326</v>
      </c>
      <c r="F448" s="28" t="s">
        <v>248</v>
      </c>
      <c r="G448" s="28" t="s">
        <v>280</v>
      </c>
      <c r="H448" s="27" t="s">
        <v>495</v>
      </c>
      <c r="I448" s="27" t="s">
        <v>311</v>
      </c>
      <c r="J448" s="27" t="s">
        <v>297</v>
      </c>
      <c r="K448" s="27" t="s">
        <v>327</v>
      </c>
      <c r="L448" s="27" t="s">
        <v>532</v>
      </c>
      <c r="M448" s="27" t="s">
        <v>277</v>
      </c>
      <c r="N448" s="27" t="s">
        <v>460</v>
      </c>
      <c r="O448" s="27" t="s">
        <v>340</v>
      </c>
      <c r="P448" s="27" t="s">
        <v>290</v>
      </c>
    </row>
    <row r="449" spans="5:16" ht="120" x14ac:dyDescent="0.25">
      <c r="E449" s="27" t="s">
        <v>308</v>
      </c>
      <c r="F449" s="28" t="s">
        <v>268</v>
      </c>
      <c r="G449" s="28" t="s">
        <v>425</v>
      </c>
      <c r="H449" s="27" t="s">
        <v>19</v>
      </c>
      <c r="I449" s="27" t="s">
        <v>311</v>
      </c>
      <c r="J449" s="27" t="s">
        <v>528</v>
      </c>
      <c r="K449" s="27" t="s">
        <v>94</v>
      </c>
      <c r="L449" s="27" t="s">
        <v>513</v>
      </c>
      <c r="M449" s="27" t="s">
        <v>277</v>
      </c>
      <c r="N449" s="27" t="s">
        <v>329</v>
      </c>
      <c r="O449" s="27" t="s">
        <v>340</v>
      </c>
      <c r="P449" s="27" t="s">
        <v>290</v>
      </c>
    </row>
    <row r="450" spans="5:16" ht="105" x14ac:dyDescent="0.25">
      <c r="E450" s="27" t="s">
        <v>361</v>
      </c>
      <c r="F450" s="28" t="s">
        <v>397</v>
      </c>
      <c r="G450" s="28" t="s">
        <v>280</v>
      </c>
      <c r="H450" s="27" t="s">
        <v>495</v>
      </c>
      <c r="I450" s="27" t="s">
        <v>386</v>
      </c>
      <c r="J450" s="27" t="s">
        <v>452</v>
      </c>
      <c r="K450" s="27" t="s">
        <v>458</v>
      </c>
      <c r="L450" s="27" t="s">
        <v>522</v>
      </c>
      <c r="M450" s="27" t="s">
        <v>439</v>
      </c>
      <c r="N450" s="27" t="s">
        <v>460</v>
      </c>
      <c r="O450" s="27" t="s">
        <v>340</v>
      </c>
      <c r="P450" s="27" t="s">
        <v>290</v>
      </c>
    </row>
    <row r="451" spans="5:16" ht="105" x14ac:dyDescent="0.25">
      <c r="E451" s="27" t="s">
        <v>600</v>
      </c>
      <c r="F451" s="28" t="s">
        <v>302</v>
      </c>
      <c r="G451" s="28" t="s">
        <v>280</v>
      </c>
      <c r="H451" s="27" t="s">
        <v>19</v>
      </c>
      <c r="I451" s="27" t="s">
        <v>318</v>
      </c>
      <c r="J451" s="27" t="s">
        <v>518</v>
      </c>
      <c r="K451" s="27" t="s">
        <v>464</v>
      </c>
      <c r="L451" s="27" t="s">
        <v>351</v>
      </c>
      <c r="M451" s="27" t="s">
        <v>86</v>
      </c>
      <c r="N451" s="27" t="s">
        <v>460</v>
      </c>
      <c r="O451" s="27" t="s">
        <v>340</v>
      </c>
      <c r="P451" s="27" t="s">
        <v>290</v>
      </c>
    </row>
    <row r="452" spans="5:16" ht="105" x14ac:dyDescent="0.25">
      <c r="E452" s="27" t="s">
        <v>246</v>
      </c>
      <c r="F452" s="28" t="s">
        <v>248</v>
      </c>
      <c r="G452" s="28" t="s">
        <v>305</v>
      </c>
      <c r="H452" s="27" t="s">
        <v>269</v>
      </c>
      <c r="I452" s="27" t="s">
        <v>369</v>
      </c>
      <c r="J452" s="27" t="s">
        <v>526</v>
      </c>
      <c r="K452" s="27" t="s">
        <v>458</v>
      </c>
      <c r="L452" s="27" t="s">
        <v>365</v>
      </c>
      <c r="M452" s="27" t="s">
        <v>366</v>
      </c>
      <c r="N452" s="27" t="s">
        <v>329</v>
      </c>
      <c r="O452" s="27" t="s">
        <v>340</v>
      </c>
      <c r="P452" s="27" t="s">
        <v>290</v>
      </c>
    </row>
    <row r="453" spans="5:16" ht="120" x14ac:dyDescent="0.25">
      <c r="E453" s="27" t="s">
        <v>246</v>
      </c>
      <c r="F453" s="28" t="s">
        <v>248</v>
      </c>
      <c r="G453" s="28" t="s">
        <v>356</v>
      </c>
      <c r="H453" s="27" t="s">
        <v>19</v>
      </c>
      <c r="I453" s="27" t="s">
        <v>318</v>
      </c>
      <c r="J453" s="27" t="s">
        <v>388</v>
      </c>
      <c r="K453" s="27" t="s">
        <v>320</v>
      </c>
      <c r="L453" s="27" t="s">
        <v>321</v>
      </c>
      <c r="M453" s="27" t="s">
        <v>439</v>
      </c>
      <c r="N453" s="27" t="s">
        <v>298</v>
      </c>
      <c r="O453" s="27" t="s">
        <v>340</v>
      </c>
      <c r="P453" s="27" t="s">
        <v>408</v>
      </c>
    </row>
    <row r="454" spans="5:16" ht="120" x14ac:dyDescent="0.25">
      <c r="E454" s="27" t="s">
        <v>267</v>
      </c>
      <c r="F454" s="28" t="s">
        <v>248</v>
      </c>
      <c r="G454" s="28" t="s">
        <v>303</v>
      </c>
      <c r="H454" s="27" t="s">
        <v>495</v>
      </c>
      <c r="I454" s="27" t="s">
        <v>369</v>
      </c>
      <c r="J454" s="27" t="s">
        <v>531</v>
      </c>
      <c r="K454" s="27" t="s">
        <v>320</v>
      </c>
      <c r="L454" s="27" t="s">
        <v>321</v>
      </c>
      <c r="M454" s="27" t="s">
        <v>277</v>
      </c>
      <c r="N454" s="27" t="s">
        <v>329</v>
      </c>
      <c r="O454" s="27" t="s">
        <v>272</v>
      </c>
      <c r="P454" s="27" t="s">
        <v>290</v>
      </c>
    </row>
    <row r="455" spans="5:16" ht="135" x14ac:dyDescent="0.25">
      <c r="E455" s="27" t="s">
        <v>308</v>
      </c>
      <c r="F455" s="28" t="s">
        <v>370</v>
      </c>
      <c r="G455" s="28" t="s">
        <v>303</v>
      </c>
      <c r="H455" s="27" t="s">
        <v>495</v>
      </c>
      <c r="I455" s="27" t="s">
        <v>287</v>
      </c>
      <c r="J455" s="27" t="s">
        <v>178</v>
      </c>
      <c r="K455" s="27" t="s">
        <v>327</v>
      </c>
      <c r="L455" s="27" t="s">
        <v>532</v>
      </c>
      <c r="M455" s="27" t="s">
        <v>86</v>
      </c>
      <c r="N455" s="27" t="s">
        <v>460</v>
      </c>
      <c r="O455" s="27" t="s">
        <v>340</v>
      </c>
      <c r="P455" s="27" t="s">
        <v>290</v>
      </c>
    </row>
    <row r="456" spans="5:16" ht="105" x14ac:dyDescent="0.25">
      <c r="E456" s="27" t="s">
        <v>308</v>
      </c>
      <c r="F456" s="28" t="s">
        <v>370</v>
      </c>
      <c r="G456" s="28" t="s">
        <v>425</v>
      </c>
      <c r="H456" s="27" t="s">
        <v>495</v>
      </c>
      <c r="I456" s="27" t="s">
        <v>590</v>
      </c>
      <c r="J456" s="27" t="s">
        <v>526</v>
      </c>
      <c r="K456" s="27" t="s">
        <v>458</v>
      </c>
      <c r="L456" s="27" t="s">
        <v>321</v>
      </c>
      <c r="M456" s="27" t="s">
        <v>277</v>
      </c>
      <c r="N456" s="27" t="s">
        <v>460</v>
      </c>
      <c r="O456" s="27" t="s">
        <v>340</v>
      </c>
      <c r="P456" s="27" t="s">
        <v>290</v>
      </c>
    </row>
    <row r="457" spans="5:16" ht="135" x14ac:dyDescent="0.25">
      <c r="E457" s="27" t="s">
        <v>267</v>
      </c>
      <c r="F457" s="28" t="s">
        <v>248</v>
      </c>
      <c r="G457" s="28" t="s">
        <v>280</v>
      </c>
      <c r="H457" s="27" t="s">
        <v>269</v>
      </c>
      <c r="I457" s="27" t="s">
        <v>369</v>
      </c>
      <c r="J457" s="27" t="s">
        <v>531</v>
      </c>
      <c r="K457" s="27" t="s">
        <v>327</v>
      </c>
      <c r="L457" s="27" t="s">
        <v>351</v>
      </c>
      <c r="M457" s="27" t="s">
        <v>439</v>
      </c>
      <c r="N457" s="27" t="s">
        <v>298</v>
      </c>
      <c r="O457" s="27" t="s">
        <v>272</v>
      </c>
      <c r="P457" s="27" t="s">
        <v>290</v>
      </c>
    </row>
    <row r="458" spans="5:16" ht="120" x14ac:dyDescent="0.25">
      <c r="E458" s="27" t="s">
        <v>246</v>
      </c>
      <c r="F458" s="28" t="s">
        <v>247</v>
      </c>
      <c r="G458" s="28" t="s">
        <v>425</v>
      </c>
      <c r="H458" s="27" t="s">
        <v>19</v>
      </c>
      <c r="I458" s="27" t="s">
        <v>386</v>
      </c>
      <c r="J458" s="27" t="s">
        <v>413</v>
      </c>
      <c r="K458" s="27" t="s">
        <v>288</v>
      </c>
      <c r="L458" s="27" t="s">
        <v>513</v>
      </c>
      <c r="M458" s="27" t="s">
        <v>435</v>
      </c>
      <c r="N458" s="27" t="s">
        <v>298</v>
      </c>
      <c r="O458" s="27" t="s">
        <v>476</v>
      </c>
      <c r="P458" s="27" t="s">
        <v>290</v>
      </c>
    </row>
    <row r="459" spans="5:16" ht="105" x14ac:dyDescent="0.25">
      <c r="E459" s="27" t="s">
        <v>267</v>
      </c>
      <c r="F459" s="28" t="s">
        <v>343</v>
      </c>
      <c r="G459" s="28" t="s">
        <v>317</v>
      </c>
      <c r="H459" s="27" t="s">
        <v>174</v>
      </c>
      <c r="I459" s="27" t="s">
        <v>311</v>
      </c>
      <c r="J459" s="27" t="s">
        <v>178</v>
      </c>
      <c r="K459" s="27" t="s">
        <v>464</v>
      </c>
      <c r="L459" s="27" t="s">
        <v>365</v>
      </c>
      <c r="M459" s="27" t="s">
        <v>486</v>
      </c>
      <c r="N459" s="27" t="s">
        <v>362</v>
      </c>
      <c r="O459" s="27" t="s">
        <v>272</v>
      </c>
      <c r="P459" s="27" t="s">
        <v>290</v>
      </c>
    </row>
    <row r="460" spans="5:16" ht="120" x14ac:dyDescent="0.25">
      <c r="E460" s="27" t="s">
        <v>462</v>
      </c>
      <c r="F460" s="28" t="s">
        <v>248</v>
      </c>
      <c r="G460" s="28" t="s">
        <v>259</v>
      </c>
      <c r="H460" s="27" t="s">
        <v>19</v>
      </c>
      <c r="I460" s="27" t="s">
        <v>336</v>
      </c>
      <c r="J460" s="27" t="s">
        <v>518</v>
      </c>
      <c r="K460" s="27" t="s">
        <v>320</v>
      </c>
      <c r="L460" s="27" t="s">
        <v>478</v>
      </c>
      <c r="M460" s="27" t="s">
        <v>435</v>
      </c>
      <c r="N460" s="27" t="s">
        <v>65</v>
      </c>
      <c r="O460" s="27" t="s">
        <v>374</v>
      </c>
      <c r="P460" s="53" t="s">
        <v>256</v>
      </c>
    </row>
    <row r="461" spans="5:16" ht="135" x14ac:dyDescent="0.25">
      <c r="E461" s="27" t="s">
        <v>246</v>
      </c>
      <c r="F461" s="28" t="s">
        <v>343</v>
      </c>
      <c r="G461" s="28" t="s">
        <v>275</v>
      </c>
      <c r="H461" s="27" t="s">
        <v>269</v>
      </c>
      <c r="I461" s="27" t="s">
        <v>590</v>
      </c>
      <c r="J461" s="27" t="s">
        <v>509</v>
      </c>
      <c r="K461" s="27" t="s">
        <v>327</v>
      </c>
      <c r="L461" s="27" t="s">
        <v>95</v>
      </c>
      <c r="M461" s="27" t="s">
        <v>277</v>
      </c>
      <c r="N461" s="27" t="s">
        <v>362</v>
      </c>
      <c r="O461" s="27" t="s">
        <v>476</v>
      </c>
      <c r="P461" s="53" t="s">
        <v>256</v>
      </c>
    </row>
    <row r="462" spans="5:16" ht="120" x14ac:dyDescent="0.25">
      <c r="E462" s="27" t="s">
        <v>267</v>
      </c>
      <c r="F462" s="28" t="s">
        <v>302</v>
      </c>
      <c r="G462" s="28" t="s">
        <v>259</v>
      </c>
      <c r="H462" s="27" t="s">
        <v>174</v>
      </c>
      <c r="I462" s="27" t="s">
        <v>336</v>
      </c>
      <c r="J462" s="27" t="s">
        <v>511</v>
      </c>
      <c r="K462" s="27" t="s">
        <v>320</v>
      </c>
      <c r="L462" s="27" t="s">
        <v>525</v>
      </c>
      <c r="M462" s="27" t="s">
        <v>486</v>
      </c>
      <c r="N462" s="27" t="s">
        <v>460</v>
      </c>
      <c r="O462" s="27" t="s">
        <v>340</v>
      </c>
      <c r="P462" s="53" t="s">
        <v>256</v>
      </c>
    </row>
    <row r="463" spans="5:16" ht="120" x14ac:dyDescent="0.25">
      <c r="E463" s="27" t="s">
        <v>431</v>
      </c>
      <c r="F463" s="28" t="s">
        <v>314</v>
      </c>
      <c r="G463" s="28" t="s">
        <v>275</v>
      </c>
      <c r="H463" s="27" t="s">
        <v>269</v>
      </c>
      <c r="I463" s="27" t="s">
        <v>349</v>
      </c>
      <c r="J463" s="27" t="s">
        <v>526</v>
      </c>
      <c r="K463" s="27" t="s">
        <v>320</v>
      </c>
      <c r="L463" s="27" t="s">
        <v>351</v>
      </c>
      <c r="M463" s="27" t="s">
        <v>435</v>
      </c>
      <c r="N463" s="27" t="s">
        <v>611</v>
      </c>
      <c r="O463" s="27" t="s">
        <v>340</v>
      </c>
      <c r="P463" s="53" t="s">
        <v>290</v>
      </c>
    </row>
    <row r="464" spans="5:16" ht="120" x14ac:dyDescent="0.25">
      <c r="E464" s="27" t="s">
        <v>326</v>
      </c>
      <c r="F464" s="28" t="s">
        <v>397</v>
      </c>
      <c r="G464" s="28" t="s">
        <v>58</v>
      </c>
      <c r="H464" s="27" t="s">
        <v>495</v>
      </c>
      <c r="I464" s="27" t="s">
        <v>249</v>
      </c>
      <c r="J464" s="27" t="s">
        <v>406</v>
      </c>
      <c r="K464" s="27" t="s">
        <v>320</v>
      </c>
      <c r="L464" s="27" t="s">
        <v>331</v>
      </c>
      <c r="M464" s="27" t="s">
        <v>435</v>
      </c>
      <c r="N464" s="27" t="s">
        <v>298</v>
      </c>
      <c r="O464" s="27" t="s">
        <v>272</v>
      </c>
      <c r="P464" s="53" t="s">
        <v>256</v>
      </c>
    </row>
    <row r="465" spans="5:16" ht="105" x14ac:dyDescent="0.25">
      <c r="E465" s="27" t="s">
        <v>267</v>
      </c>
      <c r="F465" s="28" t="s">
        <v>248</v>
      </c>
      <c r="G465" s="28" t="s">
        <v>259</v>
      </c>
      <c r="H465" s="27" t="s">
        <v>269</v>
      </c>
      <c r="I465" s="27" t="s">
        <v>249</v>
      </c>
      <c r="J465" s="27" t="s">
        <v>531</v>
      </c>
      <c r="K465" s="27" t="s">
        <v>94</v>
      </c>
      <c r="L465" s="27" t="s">
        <v>331</v>
      </c>
      <c r="M465" s="27" t="s">
        <v>435</v>
      </c>
      <c r="N465" s="27" t="s">
        <v>329</v>
      </c>
      <c r="O465" s="27" t="s">
        <v>374</v>
      </c>
      <c r="P465" s="53" t="s">
        <v>408</v>
      </c>
    </row>
    <row r="466" spans="5:16" ht="105" x14ac:dyDescent="0.25">
      <c r="E466" s="27" t="s">
        <v>399</v>
      </c>
      <c r="F466" s="28" t="s">
        <v>506</v>
      </c>
      <c r="G466" s="28" t="s">
        <v>305</v>
      </c>
      <c r="H466" s="27" t="s">
        <v>174</v>
      </c>
      <c r="I466" s="27" t="s">
        <v>311</v>
      </c>
      <c r="J466" s="27" t="s">
        <v>406</v>
      </c>
      <c r="K466" s="27" t="s">
        <v>315</v>
      </c>
      <c r="L466" s="27" t="s">
        <v>414</v>
      </c>
      <c r="M466" s="27" t="s">
        <v>435</v>
      </c>
      <c r="N466" s="27" t="s">
        <v>298</v>
      </c>
      <c r="O466" s="27" t="s">
        <v>374</v>
      </c>
      <c r="P466" s="53" t="s">
        <v>256</v>
      </c>
    </row>
    <row r="467" spans="5:16" ht="120" x14ac:dyDescent="0.25">
      <c r="E467" s="27" t="s">
        <v>267</v>
      </c>
      <c r="F467" s="28" t="s">
        <v>247</v>
      </c>
      <c r="G467" s="28" t="s">
        <v>248</v>
      </c>
      <c r="H467" s="27" t="s">
        <v>269</v>
      </c>
      <c r="I467" s="27" t="s">
        <v>311</v>
      </c>
      <c r="J467" s="27" t="s">
        <v>511</v>
      </c>
      <c r="K467" s="27" t="s">
        <v>458</v>
      </c>
      <c r="L467" s="27" t="s">
        <v>478</v>
      </c>
      <c r="M467" s="27" t="s">
        <v>277</v>
      </c>
      <c r="N467" s="27" t="s">
        <v>65</v>
      </c>
      <c r="O467" s="27" t="s">
        <v>340</v>
      </c>
      <c r="P467" s="53" t="s">
        <v>256</v>
      </c>
    </row>
    <row r="468" spans="5:16" ht="120" x14ac:dyDescent="0.25">
      <c r="E468" s="27" t="s">
        <v>417</v>
      </c>
      <c r="F468" s="28" t="s">
        <v>343</v>
      </c>
      <c r="G468" s="28" t="s">
        <v>58</v>
      </c>
      <c r="H468" s="27" t="s">
        <v>269</v>
      </c>
      <c r="I468" s="27" t="s">
        <v>537</v>
      </c>
      <c r="J468" s="27" t="s">
        <v>528</v>
      </c>
      <c r="K468" s="27" t="s">
        <v>458</v>
      </c>
      <c r="L468" s="27" t="s">
        <v>351</v>
      </c>
      <c r="M468" s="27" t="s">
        <v>366</v>
      </c>
      <c r="N468" s="27" t="s">
        <v>362</v>
      </c>
      <c r="O468" s="27" t="s">
        <v>374</v>
      </c>
      <c r="P468" s="53" t="s">
        <v>256</v>
      </c>
    </row>
    <row r="469" spans="5:16" ht="120" x14ac:dyDescent="0.25">
      <c r="E469" s="27" t="s">
        <v>411</v>
      </c>
      <c r="F469" s="28" t="s">
        <v>491</v>
      </c>
      <c r="G469" s="28" t="s">
        <v>303</v>
      </c>
      <c r="H469" s="27" t="s">
        <v>269</v>
      </c>
      <c r="I469" s="27" t="s">
        <v>311</v>
      </c>
      <c r="J469" s="27" t="s">
        <v>531</v>
      </c>
      <c r="K469" s="27" t="s">
        <v>320</v>
      </c>
      <c r="L469" s="27" t="s">
        <v>372</v>
      </c>
      <c r="M469" s="27" t="s">
        <v>277</v>
      </c>
      <c r="N469" s="27" t="s">
        <v>329</v>
      </c>
      <c r="O469" s="27" t="s">
        <v>476</v>
      </c>
      <c r="P469" s="53" t="s">
        <v>256</v>
      </c>
    </row>
    <row r="470" spans="5:16" ht="90" x14ac:dyDescent="0.25">
      <c r="E470" s="27" t="s">
        <v>454</v>
      </c>
      <c r="F470" s="28" t="s">
        <v>302</v>
      </c>
      <c r="G470" s="28" t="s">
        <v>275</v>
      </c>
      <c r="H470" s="27" t="s">
        <v>269</v>
      </c>
      <c r="I470" s="27" t="s">
        <v>465</v>
      </c>
      <c r="J470" s="27" t="s">
        <v>388</v>
      </c>
      <c r="K470" s="27" t="s">
        <v>458</v>
      </c>
      <c r="L470" s="27" t="s">
        <v>95</v>
      </c>
      <c r="M470" s="27" t="s">
        <v>515</v>
      </c>
      <c r="N470" s="27" t="s">
        <v>460</v>
      </c>
      <c r="O470" s="27" t="s">
        <v>374</v>
      </c>
      <c r="P470" s="53" t="s">
        <v>408</v>
      </c>
    </row>
    <row r="471" spans="5:16" ht="105" x14ac:dyDescent="0.25">
      <c r="E471" s="27" t="s">
        <v>399</v>
      </c>
      <c r="F471" s="28" t="s">
        <v>248</v>
      </c>
      <c r="G471" s="28" t="s">
        <v>259</v>
      </c>
      <c r="H471" s="27" t="s">
        <v>495</v>
      </c>
      <c r="I471" s="27" t="s">
        <v>369</v>
      </c>
      <c r="J471" s="27" t="s">
        <v>509</v>
      </c>
      <c r="K471" s="27" t="s">
        <v>464</v>
      </c>
      <c r="L471" s="27" t="s">
        <v>372</v>
      </c>
      <c r="M471" s="27" t="s">
        <v>435</v>
      </c>
      <c r="N471" s="27" t="s">
        <v>329</v>
      </c>
      <c r="O471" s="27" t="s">
        <v>340</v>
      </c>
      <c r="P471" s="53" t="s">
        <v>256</v>
      </c>
    </row>
    <row r="472" spans="5:16" ht="120" x14ac:dyDescent="0.25">
      <c r="E472" s="27" t="s">
        <v>246</v>
      </c>
      <c r="F472" s="28" t="s">
        <v>286</v>
      </c>
      <c r="G472" s="28" t="s">
        <v>248</v>
      </c>
      <c r="H472" s="27" t="s">
        <v>495</v>
      </c>
      <c r="I472" s="27" t="s">
        <v>369</v>
      </c>
      <c r="J472" s="27" t="s">
        <v>531</v>
      </c>
      <c r="K472" s="27" t="s">
        <v>320</v>
      </c>
      <c r="L472" s="27" t="s">
        <v>331</v>
      </c>
      <c r="M472" s="27" t="s">
        <v>435</v>
      </c>
      <c r="N472" s="27" t="s">
        <v>271</v>
      </c>
      <c r="O472" s="27" t="s">
        <v>272</v>
      </c>
      <c r="P472" s="53" t="s">
        <v>256</v>
      </c>
    </row>
    <row r="473" spans="5:16" ht="135" x14ac:dyDescent="0.25">
      <c r="E473" s="27" t="s">
        <v>547</v>
      </c>
      <c r="F473" s="28" t="s">
        <v>370</v>
      </c>
      <c r="G473" s="28" t="s">
        <v>275</v>
      </c>
      <c r="H473" s="27" t="s">
        <v>174</v>
      </c>
      <c r="I473" s="27" t="s">
        <v>444</v>
      </c>
      <c r="J473" s="27" t="s">
        <v>319</v>
      </c>
      <c r="K473" s="27" t="s">
        <v>327</v>
      </c>
      <c r="L473" s="27" t="s">
        <v>514</v>
      </c>
      <c r="M473" s="27" t="s">
        <v>515</v>
      </c>
      <c r="N473" s="27" t="s">
        <v>65</v>
      </c>
      <c r="O473" s="27" t="s">
        <v>272</v>
      </c>
      <c r="P473" s="53" t="s">
        <v>256</v>
      </c>
    </row>
    <row r="474" spans="5:16" ht="105" x14ac:dyDescent="0.25">
      <c r="E474" s="27" t="s">
        <v>399</v>
      </c>
      <c r="F474" s="28" t="s">
        <v>397</v>
      </c>
      <c r="G474" s="28" t="s">
        <v>259</v>
      </c>
      <c r="H474" s="27" t="s">
        <v>174</v>
      </c>
      <c r="I474" s="27" t="s">
        <v>610</v>
      </c>
      <c r="J474" s="27" t="s">
        <v>297</v>
      </c>
      <c r="K474" s="27" t="s">
        <v>458</v>
      </c>
      <c r="L474" s="27" t="s">
        <v>513</v>
      </c>
      <c r="M474" s="27" t="s">
        <v>86</v>
      </c>
      <c r="N474" s="27" t="s">
        <v>271</v>
      </c>
      <c r="O474" s="27" t="s">
        <v>272</v>
      </c>
      <c r="P474" s="53" t="s">
        <v>256</v>
      </c>
    </row>
    <row r="475" spans="5:16" ht="135" x14ac:dyDescent="0.25">
      <c r="E475" s="27" t="s">
        <v>547</v>
      </c>
      <c r="F475" s="28" t="s">
        <v>286</v>
      </c>
      <c r="G475" s="28" t="s">
        <v>248</v>
      </c>
      <c r="H475" s="27" t="s">
        <v>269</v>
      </c>
      <c r="I475" s="27" t="s">
        <v>249</v>
      </c>
      <c r="J475" s="27" t="s">
        <v>359</v>
      </c>
      <c r="K475" s="27" t="s">
        <v>327</v>
      </c>
      <c r="L475" s="27" t="s">
        <v>532</v>
      </c>
      <c r="M475" s="27" t="s">
        <v>515</v>
      </c>
      <c r="N475" s="27" t="s">
        <v>362</v>
      </c>
      <c r="O475" s="27" t="s">
        <v>272</v>
      </c>
      <c r="P475" s="53" t="s">
        <v>256</v>
      </c>
    </row>
    <row r="476" spans="5:16" ht="135" x14ac:dyDescent="0.25">
      <c r="E476" s="27" t="s">
        <v>246</v>
      </c>
      <c r="F476" s="28" t="s">
        <v>399</v>
      </c>
      <c r="G476" s="28" t="s">
        <v>425</v>
      </c>
      <c r="H476" s="27" t="s">
        <v>174</v>
      </c>
      <c r="I476" s="27" t="s">
        <v>318</v>
      </c>
      <c r="J476" s="27" t="s">
        <v>531</v>
      </c>
      <c r="K476" s="27" t="s">
        <v>327</v>
      </c>
      <c r="L476" s="27" t="s">
        <v>331</v>
      </c>
      <c r="M476" s="27" t="s">
        <v>435</v>
      </c>
      <c r="N476" s="27" t="s">
        <v>298</v>
      </c>
      <c r="O476" s="27" t="s">
        <v>340</v>
      </c>
      <c r="P476" s="53" t="s">
        <v>290</v>
      </c>
    </row>
    <row r="477" spans="5:16" ht="120" x14ac:dyDescent="0.25">
      <c r="E477" s="27" t="s">
        <v>399</v>
      </c>
      <c r="F477" s="28" t="s">
        <v>541</v>
      </c>
      <c r="G477" s="28" t="s">
        <v>425</v>
      </c>
      <c r="H477" s="27" t="s">
        <v>174</v>
      </c>
      <c r="I477" s="27" t="s">
        <v>386</v>
      </c>
      <c r="J477" s="27" t="s">
        <v>319</v>
      </c>
      <c r="K477" s="27" t="s">
        <v>458</v>
      </c>
      <c r="L477" s="27" t="s">
        <v>513</v>
      </c>
      <c r="M477" s="27" t="s">
        <v>486</v>
      </c>
      <c r="N477" s="27" t="s">
        <v>271</v>
      </c>
      <c r="O477" s="27" t="s">
        <v>272</v>
      </c>
      <c r="P477" s="53" t="s">
        <v>256</v>
      </c>
    </row>
    <row r="478" spans="5:16" ht="90" x14ac:dyDescent="0.25">
      <c r="E478" s="27" t="s">
        <v>246</v>
      </c>
      <c r="F478" s="28" t="s">
        <v>302</v>
      </c>
      <c r="G478" s="28" t="s">
        <v>425</v>
      </c>
      <c r="H478" s="27" t="s">
        <v>495</v>
      </c>
      <c r="I478" s="27" t="s">
        <v>437</v>
      </c>
      <c r="J478" s="27" t="s">
        <v>518</v>
      </c>
      <c r="K478" s="27" t="s">
        <v>315</v>
      </c>
      <c r="L478" s="27" t="s">
        <v>566</v>
      </c>
      <c r="M478" s="27" t="s">
        <v>515</v>
      </c>
      <c r="N478" s="27" t="s">
        <v>298</v>
      </c>
      <c r="O478" s="27" t="s">
        <v>272</v>
      </c>
      <c r="P478" s="53" t="s">
        <v>256</v>
      </c>
    </row>
    <row r="479" spans="5:16" ht="120" x14ac:dyDescent="0.25">
      <c r="E479" s="27" t="s">
        <v>246</v>
      </c>
      <c r="F479" s="28" t="s">
        <v>248</v>
      </c>
      <c r="G479" s="28" t="s">
        <v>371</v>
      </c>
      <c r="H479" s="27" t="s">
        <v>174</v>
      </c>
      <c r="I479" s="27" t="s">
        <v>249</v>
      </c>
      <c r="J479" s="27" t="s">
        <v>531</v>
      </c>
      <c r="K479" s="27" t="s">
        <v>320</v>
      </c>
      <c r="L479" s="27" t="s">
        <v>372</v>
      </c>
      <c r="M479" s="27" t="s">
        <v>486</v>
      </c>
      <c r="N479" s="27" t="s">
        <v>65</v>
      </c>
      <c r="O479" s="27" t="s">
        <v>340</v>
      </c>
      <c r="P479" s="53" t="s">
        <v>256</v>
      </c>
    </row>
    <row r="480" spans="5:16" ht="120" x14ac:dyDescent="0.25">
      <c r="E480" s="27" t="s">
        <v>431</v>
      </c>
      <c r="F480" s="28" t="s">
        <v>491</v>
      </c>
      <c r="G480" s="28" t="s">
        <v>305</v>
      </c>
      <c r="H480" s="27" t="s">
        <v>269</v>
      </c>
      <c r="I480" s="27" t="s">
        <v>465</v>
      </c>
      <c r="J480" s="27" t="s">
        <v>518</v>
      </c>
      <c r="K480" s="27" t="s">
        <v>320</v>
      </c>
      <c r="L480" s="27" t="s">
        <v>351</v>
      </c>
      <c r="M480" s="27" t="s">
        <v>366</v>
      </c>
      <c r="N480" s="27" t="s">
        <v>329</v>
      </c>
      <c r="O480" s="27" t="s">
        <v>340</v>
      </c>
      <c r="P480" s="53" t="s">
        <v>256</v>
      </c>
    </row>
    <row r="481" spans="5:16" ht="135" x14ac:dyDescent="0.25">
      <c r="E481" s="27" t="s">
        <v>361</v>
      </c>
      <c r="F481" s="28" t="s">
        <v>397</v>
      </c>
      <c r="G481" s="28" t="s">
        <v>275</v>
      </c>
      <c r="H481" s="27" t="s">
        <v>174</v>
      </c>
      <c r="I481" s="27" t="s">
        <v>386</v>
      </c>
      <c r="J481" s="27" t="s">
        <v>499</v>
      </c>
      <c r="K481" s="27" t="s">
        <v>327</v>
      </c>
      <c r="L481" s="27" t="s">
        <v>522</v>
      </c>
      <c r="M481" s="27" t="s">
        <v>439</v>
      </c>
      <c r="N481" s="27" t="s">
        <v>329</v>
      </c>
      <c r="O481" s="27" t="s">
        <v>374</v>
      </c>
      <c r="P481" s="53" t="s">
        <v>256</v>
      </c>
    </row>
    <row r="482" spans="5:16" ht="105" x14ac:dyDescent="0.25">
      <c r="E482" s="27" t="s">
        <v>600</v>
      </c>
      <c r="F482" s="28" t="s">
        <v>343</v>
      </c>
      <c r="G482" s="28" t="s">
        <v>248</v>
      </c>
      <c r="H482" s="27" t="s">
        <v>19</v>
      </c>
      <c r="I482" s="27" t="s">
        <v>465</v>
      </c>
      <c r="J482" s="27" t="s">
        <v>531</v>
      </c>
      <c r="K482" s="27" t="s">
        <v>94</v>
      </c>
      <c r="L482" s="27" t="s">
        <v>532</v>
      </c>
      <c r="M482" s="27" t="s">
        <v>306</v>
      </c>
      <c r="N482" s="27" t="s">
        <v>460</v>
      </c>
      <c r="O482" s="27" t="s">
        <v>374</v>
      </c>
      <c r="P482" s="53" t="s">
        <v>256</v>
      </c>
    </row>
    <row r="483" spans="5:16" ht="105" x14ac:dyDescent="0.25">
      <c r="E483" s="27" t="s">
        <v>246</v>
      </c>
      <c r="F483" s="28" t="s">
        <v>397</v>
      </c>
      <c r="G483" s="28" t="s">
        <v>425</v>
      </c>
      <c r="H483" s="27" t="s">
        <v>269</v>
      </c>
      <c r="I483" s="27" t="s">
        <v>369</v>
      </c>
      <c r="J483" s="27" t="s">
        <v>406</v>
      </c>
      <c r="K483" s="27" t="s">
        <v>458</v>
      </c>
      <c r="L483" s="27" t="s">
        <v>525</v>
      </c>
      <c r="M483" s="27" t="s">
        <v>435</v>
      </c>
      <c r="N483" s="27" t="s">
        <v>460</v>
      </c>
      <c r="O483" s="27" t="s">
        <v>374</v>
      </c>
      <c r="P483" s="53" t="s">
        <v>256</v>
      </c>
    </row>
    <row r="484" spans="5:16" ht="105" x14ac:dyDescent="0.25">
      <c r="E484" s="27" t="s">
        <v>323</v>
      </c>
      <c r="F484" s="28" t="s">
        <v>247</v>
      </c>
      <c r="G484" s="28" t="s">
        <v>317</v>
      </c>
      <c r="H484" s="27" t="s">
        <v>174</v>
      </c>
      <c r="I484" s="27" t="s">
        <v>311</v>
      </c>
      <c r="J484" s="27" t="s">
        <v>406</v>
      </c>
      <c r="K484" s="27" t="s">
        <v>458</v>
      </c>
      <c r="L484" s="27" t="s">
        <v>522</v>
      </c>
      <c r="M484" s="27" t="s">
        <v>86</v>
      </c>
      <c r="N484" s="27" t="s">
        <v>460</v>
      </c>
      <c r="O484" s="27" t="s">
        <v>272</v>
      </c>
      <c r="P484" s="53" t="s">
        <v>256</v>
      </c>
    </row>
    <row r="485" spans="5:16" ht="135" x14ac:dyDescent="0.25">
      <c r="E485" s="27" t="s">
        <v>246</v>
      </c>
      <c r="F485" s="28" t="s">
        <v>594</v>
      </c>
      <c r="G485" s="28" t="s">
        <v>425</v>
      </c>
      <c r="H485" s="27" t="s">
        <v>269</v>
      </c>
      <c r="I485" s="27" t="s">
        <v>311</v>
      </c>
      <c r="J485" s="27" t="s">
        <v>528</v>
      </c>
      <c r="K485" s="27" t="s">
        <v>327</v>
      </c>
      <c r="L485" s="27" t="s">
        <v>478</v>
      </c>
      <c r="M485" s="27" t="s">
        <v>86</v>
      </c>
      <c r="N485" s="27" t="s">
        <v>362</v>
      </c>
      <c r="O485" s="27" t="s">
        <v>340</v>
      </c>
      <c r="P485" s="53" t="s">
        <v>256</v>
      </c>
    </row>
    <row r="486" spans="5:16" ht="135" x14ac:dyDescent="0.25">
      <c r="E486" s="27" t="s">
        <v>246</v>
      </c>
      <c r="F486" s="28" t="s">
        <v>286</v>
      </c>
      <c r="G486" s="28" t="s">
        <v>425</v>
      </c>
      <c r="H486" s="27" t="s">
        <v>495</v>
      </c>
      <c r="I486" s="27" t="s">
        <v>318</v>
      </c>
      <c r="J486" s="27" t="s">
        <v>297</v>
      </c>
      <c r="K486" s="27" t="s">
        <v>327</v>
      </c>
      <c r="L486" s="27" t="s">
        <v>351</v>
      </c>
      <c r="M486" s="27" t="s">
        <v>486</v>
      </c>
      <c r="N486" s="27" t="s">
        <v>298</v>
      </c>
      <c r="O486" s="27" t="s">
        <v>278</v>
      </c>
      <c r="P486" s="53" t="s">
        <v>256</v>
      </c>
    </row>
    <row r="487" spans="5:16" ht="75" x14ac:dyDescent="0.25">
      <c r="E487" s="27" t="s">
        <v>267</v>
      </c>
      <c r="F487" s="28" t="s">
        <v>370</v>
      </c>
      <c r="G487" s="28" t="s">
        <v>305</v>
      </c>
      <c r="H487" s="27" t="s">
        <v>495</v>
      </c>
      <c r="I487" s="27" t="s">
        <v>311</v>
      </c>
      <c r="J487" s="27" t="s">
        <v>511</v>
      </c>
      <c r="K487" s="27" t="s">
        <v>94</v>
      </c>
      <c r="L487" s="27" t="s">
        <v>478</v>
      </c>
      <c r="M487" s="27" t="s">
        <v>435</v>
      </c>
      <c r="N487" s="27" t="s">
        <v>329</v>
      </c>
      <c r="O487" s="27" t="s">
        <v>340</v>
      </c>
      <c r="P487" s="53" t="s">
        <v>256</v>
      </c>
    </row>
    <row r="488" spans="5:16" ht="120" x14ac:dyDescent="0.25">
      <c r="E488" s="27" t="s">
        <v>267</v>
      </c>
      <c r="F488" s="28" t="s">
        <v>286</v>
      </c>
      <c r="G488" s="28" t="s">
        <v>346</v>
      </c>
      <c r="H488" s="27" t="s">
        <v>269</v>
      </c>
      <c r="I488" s="27" t="s">
        <v>311</v>
      </c>
      <c r="J488" s="27" t="s">
        <v>528</v>
      </c>
      <c r="K488" s="27" t="s">
        <v>320</v>
      </c>
      <c r="L488" s="27" t="s">
        <v>267</v>
      </c>
      <c r="M488" s="27" t="s">
        <v>306</v>
      </c>
      <c r="N488" s="27" t="s">
        <v>329</v>
      </c>
      <c r="O488" s="27" t="s">
        <v>272</v>
      </c>
      <c r="P488" s="53" t="s">
        <v>256</v>
      </c>
    </row>
    <row r="489" spans="5:16" ht="120" x14ac:dyDescent="0.25">
      <c r="E489" s="27" t="s">
        <v>417</v>
      </c>
      <c r="F489" s="28" t="s">
        <v>343</v>
      </c>
      <c r="G489" s="28" t="s">
        <v>425</v>
      </c>
      <c r="H489" s="27" t="s">
        <v>174</v>
      </c>
      <c r="I489" s="27" t="s">
        <v>336</v>
      </c>
      <c r="J489" s="27" t="s">
        <v>526</v>
      </c>
      <c r="K489" s="27" t="s">
        <v>288</v>
      </c>
      <c r="L489" s="27" t="s">
        <v>372</v>
      </c>
      <c r="M489" s="27" t="s">
        <v>515</v>
      </c>
      <c r="N489" s="27" t="s">
        <v>271</v>
      </c>
      <c r="O489" s="27" t="s">
        <v>278</v>
      </c>
      <c r="P489" s="53" t="s">
        <v>256</v>
      </c>
    </row>
    <row r="490" spans="5:16" ht="120" x14ac:dyDescent="0.25">
      <c r="E490" s="27" t="s">
        <v>399</v>
      </c>
      <c r="F490" s="28" t="s">
        <v>247</v>
      </c>
      <c r="G490" s="28" t="s">
        <v>259</v>
      </c>
      <c r="H490" s="27" t="s">
        <v>174</v>
      </c>
      <c r="I490" s="27" t="s">
        <v>336</v>
      </c>
      <c r="J490" s="27" t="s">
        <v>528</v>
      </c>
      <c r="K490" s="27" t="s">
        <v>464</v>
      </c>
      <c r="L490" s="27" t="s">
        <v>321</v>
      </c>
      <c r="M490" s="27" t="s">
        <v>86</v>
      </c>
      <c r="N490" s="27" t="s">
        <v>298</v>
      </c>
      <c r="O490" s="27" t="s">
        <v>272</v>
      </c>
      <c r="P490" s="53" t="s">
        <v>290</v>
      </c>
    </row>
    <row r="491" spans="5:16" ht="120" x14ac:dyDescent="0.25">
      <c r="E491" s="27" t="s">
        <v>267</v>
      </c>
      <c r="F491" s="28" t="s">
        <v>248</v>
      </c>
      <c r="G491" s="28" t="s">
        <v>248</v>
      </c>
      <c r="H491" s="27" t="s">
        <v>19</v>
      </c>
      <c r="I491" s="27" t="s">
        <v>369</v>
      </c>
      <c r="J491" s="27" t="s">
        <v>531</v>
      </c>
      <c r="K491" s="27" t="s">
        <v>320</v>
      </c>
      <c r="L491" s="27" t="s">
        <v>525</v>
      </c>
      <c r="M491" s="27" t="s">
        <v>277</v>
      </c>
      <c r="N491" s="27" t="s">
        <v>362</v>
      </c>
      <c r="O491" s="27" t="s">
        <v>340</v>
      </c>
      <c r="P491" s="53" t="s">
        <v>256</v>
      </c>
    </row>
    <row r="492" spans="5:16" ht="105" x14ac:dyDescent="0.25">
      <c r="E492" s="27" t="s">
        <v>462</v>
      </c>
      <c r="F492" s="28" t="s">
        <v>370</v>
      </c>
      <c r="G492" s="28" t="s">
        <v>259</v>
      </c>
      <c r="H492" s="27" t="s">
        <v>19</v>
      </c>
      <c r="I492" s="27" t="s">
        <v>311</v>
      </c>
      <c r="J492" s="27" t="s">
        <v>388</v>
      </c>
      <c r="K492" s="27" t="s">
        <v>464</v>
      </c>
      <c r="L492" s="27" t="s">
        <v>513</v>
      </c>
      <c r="M492" s="27" t="s">
        <v>306</v>
      </c>
      <c r="N492" s="27" t="s">
        <v>362</v>
      </c>
      <c r="O492" s="27" t="s">
        <v>278</v>
      </c>
      <c r="P492" s="53" t="s">
        <v>290</v>
      </c>
    </row>
    <row r="493" spans="5:16" ht="105" x14ac:dyDescent="0.25">
      <c r="E493" s="27" t="s">
        <v>600</v>
      </c>
      <c r="F493" s="28" t="s">
        <v>594</v>
      </c>
      <c r="G493" s="28" t="s">
        <v>280</v>
      </c>
      <c r="H493" s="27" t="s">
        <v>495</v>
      </c>
      <c r="I493" s="27" t="s">
        <v>311</v>
      </c>
      <c r="J493" s="27" t="s">
        <v>452</v>
      </c>
      <c r="K493" s="27" t="s">
        <v>458</v>
      </c>
      <c r="L493" s="27" t="s">
        <v>478</v>
      </c>
      <c r="M493" s="27" t="s">
        <v>515</v>
      </c>
      <c r="N493" s="27" t="s">
        <v>362</v>
      </c>
      <c r="O493" s="27" t="s">
        <v>340</v>
      </c>
      <c r="P493" s="53" t="s">
        <v>256</v>
      </c>
    </row>
    <row r="494" spans="5:16" ht="120" x14ac:dyDescent="0.25">
      <c r="E494" s="27" t="s">
        <v>399</v>
      </c>
      <c r="F494" s="28" t="s">
        <v>248</v>
      </c>
      <c r="G494" s="28" t="s">
        <v>317</v>
      </c>
      <c r="H494" s="27" t="s">
        <v>269</v>
      </c>
      <c r="I494" s="27" t="s">
        <v>444</v>
      </c>
      <c r="J494" s="27" t="s">
        <v>511</v>
      </c>
      <c r="K494" s="27" t="s">
        <v>320</v>
      </c>
      <c r="L494" s="27" t="s">
        <v>414</v>
      </c>
      <c r="M494" s="27" t="s">
        <v>277</v>
      </c>
      <c r="N494" s="27" t="s">
        <v>298</v>
      </c>
      <c r="O494" s="27" t="s">
        <v>272</v>
      </c>
      <c r="P494" s="53" t="s">
        <v>256</v>
      </c>
    </row>
    <row r="495" spans="5:16" ht="120" x14ac:dyDescent="0.25">
      <c r="E495" s="27" t="s">
        <v>246</v>
      </c>
      <c r="F495" s="28" t="s">
        <v>286</v>
      </c>
      <c r="G495" s="28" t="s">
        <v>305</v>
      </c>
      <c r="H495" s="27" t="s">
        <v>269</v>
      </c>
      <c r="I495" s="27" t="s">
        <v>336</v>
      </c>
      <c r="J495" s="27" t="s">
        <v>528</v>
      </c>
      <c r="K495" s="27" t="s">
        <v>320</v>
      </c>
      <c r="L495" s="27" t="s">
        <v>478</v>
      </c>
      <c r="M495" s="27" t="s">
        <v>306</v>
      </c>
      <c r="N495" s="27" t="s">
        <v>271</v>
      </c>
      <c r="O495" s="27" t="s">
        <v>278</v>
      </c>
      <c r="P495" s="53" t="s">
        <v>256</v>
      </c>
    </row>
    <row r="496" spans="5:16" ht="135" x14ac:dyDescent="0.25">
      <c r="E496" s="27" t="s">
        <v>267</v>
      </c>
      <c r="F496" s="28" t="s">
        <v>247</v>
      </c>
      <c r="G496" s="28" t="s">
        <v>371</v>
      </c>
      <c r="H496" s="27" t="s">
        <v>19</v>
      </c>
      <c r="I496" s="27" t="s">
        <v>287</v>
      </c>
      <c r="J496" s="27" t="s">
        <v>526</v>
      </c>
      <c r="K496" s="27" t="s">
        <v>327</v>
      </c>
      <c r="L496" s="27" t="s">
        <v>372</v>
      </c>
      <c r="M496" s="27" t="s">
        <v>435</v>
      </c>
      <c r="N496" s="27" t="s">
        <v>329</v>
      </c>
      <c r="O496" s="27" t="s">
        <v>272</v>
      </c>
      <c r="P496" s="53" t="s">
        <v>256</v>
      </c>
    </row>
    <row r="497" spans="5:16" ht="120" x14ac:dyDescent="0.25">
      <c r="E497" s="27" t="s">
        <v>246</v>
      </c>
      <c r="F497" s="28" t="s">
        <v>343</v>
      </c>
      <c r="G497" s="28" t="s">
        <v>275</v>
      </c>
      <c r="H497" s="27" t="s">
        <v>269</v>
      </c>
      <c r="I497" s="27" t="s">
        <v>465</v>
      </c>
      <c r="J497" s="27" t="s">
        <v>319</v>
      </c>
      <c r="K497" s="27" t="s">
        <v>288</v>
      </c>
      <c r="L497" s="27" t="s">
        <v>372</v>
      </c>
      <c r="M497" s="27" t="s">
        <v>306</v>
      </c>
      <c r="N497" s="27" t="s">
        <v>271</v>
      </c>
      <c r="O497" s="27" t="s">
        <v>278</v>
      </c>
      <c r="P497" s="53" t="s">
        <v>256</v>
      </c>
    </row>
    <row r="498" spans="5:16" ht="75" x14ac:dyDescent="0.25">
      <c r="E498" s="27" t="s">
        <v>267</v>
      </c>
      <c r="F498" s="28" t="s">
        <v>397</v>
      </c>
      <c r="G498" s="28" t="s">
        <v>248</v>
      </c>
      <c r="H498" s="27" t="s">
        <v>269</v>
      </c>
      <c r="I498" s="27" t="s">
        <v>311</v>
      </c>
      <c r="J498" s="27" t="s">
        <v>526</v>
      </c>
      <c r="K498" s="27" t="s">
        <v>94</v>
      </c>
      <c r="L498" s="27" t="s">
        <v>522</v>
      </c>
      <c r="M498" s="27" t="s">
        <v>366</v>
      </c>
      <c r="N498" s="27" t="s">
        <v>329</v>
      </c>
      <c r="O498" s="27" t="s">
        <v>476</v>
      </c>
      <c r="P498" s="53" t="s">
        <v>256</v>
      </c>
    </row>
    <row r="499" spans="5:16" ht="135" x14ac:dyDescent="0.25">
      <c r="E499" s="27" t="s">
        <v>267</v>
      </c>
      <c r="F499" s="28" t="s">
        <v>247</v>
      </c>
      <c r="G499" s="28" t="s">
        <v>305</v>
      </c>
      <c r="H499" s="27" t="s">
        <v>269</v>
      </c>
      <c r="I499" s="27" t="s">
        <v>249</v>
      </c>
      <c r="J499" s="27" t="s">
        <v>509</v>
      </c>
      <c r="K499" s="27" t="s">
        <v>327</v>
      </c>
      <c r="L499" s="27" t="s">
        <v>513</v>
      </c>
      <c r="M499" s="27" t="s">
        <v>277</v>
      </c>
      <c r="N499" s="27" t="s">
        <v>271</v>
      </c>
      <c r="O499" s="27" t="s">
        <v>278</v>
      </c>
      <c r="P499" s="53" t="s">
        <v>256</v>
      </c>
    </row>
    <row r="500" spans="5:16" ht="120" x14ac:dyDescent="0.25">
      <c r="E500" s="27" t="s">
        <v>600</v>
      </c>
      <c r="F500" s="28" t="s">
        <v>370</v>
      </c>
      <c r="G500" s="28" t="s">
        <v>356</v>
      </c>
      <c r="H500" s="27" t="s">
        <v>269</v>
      </c>
      <c r="I500" s="27" t="s">
        <v>369</v>
      </c>
      <c r="J500" s="27" t="s">
        <v>406</v>
      </c>
      <c r="K500" s="27" t="s">
        <v>320</v>
      </c>
      <c r="L500" s="27" t="s">
        <v>532</v>
      </c>
      <c r="M500" s="27" t="s">
        <v>306</v>
      </c>
      <c r="N500" s="27" t="s">
        <v>362</v>
      </c>
      <c r="O500" s="27" t="s">
        <v>340</v>
      </c>
      <c r="P500" s="53" t="s">
        <v>290</v>
      </c>
    </row>
    <row r="501" spans="5:16" ht="120" x14ac:dyDescent="0.25">
      <c r="E501" s="27" t="s">
        <v>246</v>
      </c>
      <c r="F501" s="28" t="s">
        <v>302</v>
      </c>
      <c r="G501" s="28" t="s">
        <v>248</v>
      </c>
      <c r="H501" s="27" t="s">
        <v>174</v>
      </c>
      <c r="I501" s="27" t="s">
        <v>349</v>
      </c>
      <c r="J501" s="27" t="s">
        <v>526</v>
      </c>
      <c r="K501" s="27" t="s">
        <v>320</v>
      </c>
      <c r="L501" s="27" t="s">
        <v>478</v>
      </c>
      <c r="M501" s="27" t="s">
        <v>277</v>
      </c>
      <c r="N501" s="27" t="s">
        <v>329</v>
      </c>
      <c r="O501" s="27" t="s">
        <v>272</v>
      </c>
      <c r="P501" s="53" t="s">
        <v>256</v>
      </c>
    </row>
    <row r="502" spans="5:16" ht="120" x14ac:dyDescent="0.25">
      <c r="E502" s="27" t="s">
        <v>431</v>
      </c>
      <c r="F502" s="28" t="s">
        <v>397</v>
      </c>
      <c r="G502" s="28" t="s">
        <v>346</v>
      </c>
      <c r="H502" s="27" t="s">
        <v>495</v>
      </c>
      <c r="I502" s="27" t="s">
        <v>336</v>
      </c>
      <c r="J502" s="27" t="s">
        <v>511</v>
      </c>
      <c r="K502" s="27" t="s">
        <v>464</v>
      </c>
      <c r="L502" s="27" t="s">
        <v>513</v>
      </c>
      <c r="M502" s="27" t="s">
        <v>86</v>
      </c>
      <c r="N502" s="27" t="s">
        <v>65</v>
      </c>
      <c r="O502" s="27" t="s">
        <v>340</v>
      </c>
      <c r="P502" s="53" t="s">
        <v>290</v>
      </c>
    </row>
    <row r="503" spans="5:16" ht="120" x14ac:dyDescent="0.25">
      <c r="E503" s="27" t="s">
        <v>323</v>
      </c>
      <c r="F503" s="28" t="s">
        <v>370</v>
      </c>
      <c r="G503" s="28" t="s">
        <v>58</v>
      </c>
      <c r="H503" s="27" t="s">
        <v>174</v>
      </c>
      <c r="I503" s="27" t="s">
        <v>311</v>
      </c>
      <c r="J503" s="27" t="s">
        <v>531</v>
      </c>
      <c r="K503" s="27" t="s">
        <v>288</v>
      </c>
      <c r="L503" s="27" t="s">
        <v>566</v>
      </c>
      <c r="M503" s="27" t="s">
        <v>277</v>
      </c>
      <c r="N503" s="27" t="s">
        <v>329</v>
      </c>
      <c r="O503" s="27" t="s">
        <v>278</v>
      </c>
      <c r="P503" s="53" t="s">
        <v>256</v>
      </c>
    </row>
    <row r="504" spans="5:16" ht="120" x14ac:dyDescent="0.25">
      <c r="E504" s="27" t="s">
        <v>361</v>
      </c>
      <c r="F504" s="28" t="s">
        <v>343</v>
      </c>
      <c r="G504" s="28" t="s">
        <v>275</v>
      </c>
      <c r="H504" s="27" t="s">
        <v>269</v>
      </c>
      <c r="I504" s="27" t="s">
        <v>336</v>
      </c>
      <c r="J504" s="27" t="s">
        <v>528</v>
      </c>
      <c r="K504" s="27" t="s">
        <v>320</v>
      </c>
      <c r="L504" s="27" t="s">
        <v>365</v>
      </c>
      <c r="M504" s="27" t="s">
        <v>306</v>
      </c>
      <c r="N504" s="27" t="s">
        <v>298</v>
      </c>
      <c r="O504" s="27" t="s">
        <v>272</v>
      </c>
      <c r="P504" s="27" t="s">
        <v>408</v>
      </c>
    </row>
    <row r="505" spans="5:16" ht="120" x14ac:dyDescent="0.25">
      <c r="E505" s="27" t="s">
        <v>399</v>
      </c>
      <c r="F505" s="28" t="s">
        <v>397</v>
      </c>
      <c r="G505" s="28" t="s">
        <v>248</v>
      </c>
      <c r="H505" s="27" t="s">
        <v>269</v>
      </c>
      <c r="I505" s="27" t="s">
        <v>311</v>
      </c>
      <c r="J505" s="27" t="s">
        <v>413</v>
      </c>
      <c r="K505" s="27" t="s">
        <v>320</v>
      </c>
      <c r="L505" s="27" t="s">
        <v>514</v>
      </c>
      <c r="M505" s="27" t="s">
        <v>277</v>
      </c>
      <c r="N505" s="27" t="s">
        <v>298</v>
      </c>
      <c r="O505" s="27" t="s">
        <v>272</v>
      </c>
      <c r="P505" s="27" t="s">
        <v>290</v>
      </c>
    </row>
    <row r="506" spans="5:16" ht="120" x14ac:dyDescent="0.25">
      <c r="E506" s="27" t="s">
        <v>267</v>
      </c>
      <c r="F506" s="28" t="s">
        <v>248</v>
      </c>
      <c r="G506" s="28" t="s">
        <v>248</v>
      </c>
      <c r="H506" s="27" t="s">
        <v>269</v>
      </c>
      <c r="I506" s="27" t="s">
        <v>537</v>
      </c>
      <c r="J506" s="27" t="s">
        <v>511</v>
      </c>
      <c r="K506" s="27" t="s">
        <v>288</v>
      </c>
      <c r="L506" s="27" t="s">
        <v>414</v>
      </c>
      <c r="M506" s="27" t="s">
        <v>277</v>
      </c>
      <c r="N506" s="27" t="s">
        <v>298</v>
      </c>
      <c r="O506" s="27" t="s">
        <v>340</v>
      </c>
      <c r="P506" s="27" t="s">
        <v>408</v>
      </c>
    </row>
    <row r="507" spans="5:16" ht="105" x14ac:dyDescent="0.25">
      <c r="E507" s="27" t="s">
        <v>267</v>
      </c>
      <c r="F507" s="28" t="s">
        <v>149</v>
      </c>
      <c r="G507" s="28" t="s">
        <v>280</v>
      </c>
      <c r="H507" s="27" t="s">
        <v>174</v>
      </c>
      <c r="I507" s="27" t="s">
        <v>287</v>
      </c>
      <c r="J507" s="27" t="s">
        <v>413</v>
      </c>
      <c r="K507" s="27" t="s">
        <v>94</v>
      </c>
      <c r="L507" s="27" t="s">
        <v>321</v>
      </c>
      <c r="M507" s="27" t="s">
        <v>515</v>
      </c>
      <c r="N507" s="27" t="s">
        <v>329</v>
      </c>
      <c r="O507" s="27" t="s">
        <v>272</v>
      </c>
      <c r="P507" s="27" t="s">
        <v>290</v>
      </c>
    </row>
    <row r="508" spans="5:16" ht="135" x14ac:dyDescent="0.25">
      <c r="E508" s="27" t="s">
        <v>361</v>
      </c>
      <c r="F508" s="28" t="s">
        <v>286</v>
      </c>
      <c r="G508" s="28" t="s">
        <v>371</v>
      </c>
      <c r="H508" s="27" t="s">
        <v>495</v>
      </c>
      <c r="I508" s="27" t="s">
        <v>465</v>
      </c>
      <c r="J508" s="27" t="s">
        <v>297</v>
      </c>
      <c r="K508" s="27" t="s">
        <v>327</v>
      </c>
      <c r="L508" s="27" t="s">
        <v>414</v>
      </c>
      <c r="M508" s="27" t="s">
        <v>515</v>
      </c>
      <c r="N508" s="27" t="s">
        <v>329</v>
      </c>
      <c r="O508" s="27" t="s">
        <v>278</v>
      </c>
      <c r="P508" s="27" t="s">
        <v>290</v>
      </c>
    </row>
    <row r="509" spans="5:16" ht="105" x14ac:dyDescent="0.25">
      <c r="E509" s="27" t="s">
        <v>399</v>
      </c>
      <c r="F509" s="28" t="s">
        <v>541</v>
      </c>
      <c r="G509" s="28" t="s">
        <v>248</v>
      </c>
      <c r="H509" s="27" t="s">
        <v>269</v>
      </c>
      <c r="I509" s="27" t="s">
        <v>437</v>
      </c>
      <c r="J509" s="27" t="s">
        <v>359</v>
      </c>
      <c r="K509" s="27" t="s">
        <v>464</v>
      </c>
      <c r="L509" s="27" t="s">
        <v>514</v>
      </c>
      <c r="M509" s="27" t="s">
        <v>486</v>
      </c>
      <c r="N509" s="27" t="s">
        <v>298</v>
      </c>
      <c r="O509" s="27" t="s">
        <v>476</v>
      </c>
      <c r="P509" s="27" t="s">
        <v>290</v>
      </c>
    </row>
    <row r="510" spans="5:16" ht="120" x14ac:dyDescent="0.25">
      <c r="E510" s="27" t="s">
        <v>308</v>
      </c>
      <c r="F510" s="28" t="s">
        <v>491</v>
      </c>
      <c r="G510" s="28" t="s">
        <v>58</v>
      </c>
      <c r="H510" s="27" t="s">
        <v>174</v>
      </c>
      <c r="I510" s="27" t="s">
        <v>311</v>
      </c>
      <c r="J510" s="27" t="s">
        <v>319</v>
      </c>
      <c r="K510" s="27" t="s">
        <v>320</v>
      </c>
      <c r="L510" s="27" t="s">
        <v>525</v>
      </c>
      <c r="M510" s="27" t="s">
        <v>486</v>
      </c>
      <c r="N510" s="27" t="s">
        <v>362</v>
      </c>
      <c r="O510" s="27" t="s">
        <v>272</v>
      </c>
      <c r="P510" s="27" t="s">
        <v>290</v>
      </c>
    </row>
    <row r="511" spans="5:16" ht="135" x14ac:dyDescent="0.25">
      <c r="E511" s="27" t="s">
        <v>267</v>
      </c>
      <c r="F511" s="28" t="s">
        <v>343</v>
      </c>
      <c r="G511" s="28" t="s">
        <v>248</v>
      </c>
      <c r="H511" s="27" t="s">
        <v>495</v>
      </c>
      <c r="I511" s="27" t="s">
        <v>465</v>
      </c>
      <c r="J511" s="27" t="s">
        <v>511</v>
      </c>
      <c r="K511" s="27" t="s">
        <v>327</v>
      </c>
      <c r="L511" s="27" t="s">
        <v>95</v>
      </c>
      <c r="M511" s="27" t="s">
        <v>253</v>
      </c>
      <c r="N511" s="27" t="s">
        <v>362</v>
      </c>
      <c r="O511" s="27" t="s">
        <v>278</v>
      </c>
      <c r="P511" s="27" t="s">
        <v>290</v>
      </c>
    </row>
    <row r="512" spans="5:16" ht="135" x14ac:dyDescent="0.25">
      <c r="E512" s="27" t="s">
        <v>399</v>
      </c>
      <c r="F512" s="28" t="s">
        <v>397</v>
      </c>
      <c r="G512" s="28" t="s">
        <v>371</v>
      </c>
      <c r="H512" s="27" t="s">
        <v>495</v>
      </c>
      <c r="I512" s="27" t="s">
        <v>311</v>
      </c>
      <c r="J512" s="27" t="s">
        <v>282</v>
      </c>
      <c r="K512" s="27" t="s">
        <v>327</v>
      </c>
      <c r="L512" s="27" t="s">
        <v>514</v>
      </c>
      <c r="M512" s="27" t="s">
        <v>486</v>
      </c>
      <c r="N512" s="27" t="s">
        <v>298</v>
      </c>
      <c r="O512" s="27" t="s">
        <v>340</v>
      </c>
      <c r="P512" s="27" t="s">
        <v>290</v>
      </c>
    </row>
    <row r="513" spans="5:16" ht="105" x14ac:dyDescent="0.25">
      <c r="E513" s="27" t="s">
        <v>308</v>
      </c>
      <c r="F513" s="28" t="s">
        <v>343</v>
      </c>
      <c r="G513" s="28" t="s">
        <v>280</v>
      </c>
      <c r="H513" s="27" t="s">
        <v>495</v>
      </c>
      <c r="I513" s="27" t="s">
        <v>386</v>
      </c>
      <c r="J513" s="27" t="s">
        <v>406</v>
      </c>
      <c r="K513" s="27" t="s">
        <v>464</v>
      </c>
      <c r="L513" s="27" t="s">
        <v>351</v>
      </c>
      <c r="M513" s="27" t="s">
        <v>277</v>
      </c>
      <c r="N513" s="27" t="s">
        <v>298</v>
      </c>
      <c r="O513" s="27" t="s">
        <v>340</v>
      </c>
      <c r="P513" s="27" t="s">
        <v>290</v>
      </c>
    </row>
    <row r="514" spans="5:16" ht="135" x14ac:dyDescent="0.25">
      <c r="E514" s="27" t="s">
        <v>361</v>
      </c>
      <c r="F514" s="28" t="s">
        <v>248</v>
      </c>
      <c r="G514" s="28" t="s">
        <v>317</v>
      </c>
      <c r="H514" s="27" t="s">
        <v>19</v>
      </c>
      <c r="I514" s="27" t="s">
        <v>386</v>
      </c>
      <c r="J514" s="27" t="s">
        <v>526</v>
      </c>
      <c r="K514" s="27" t="s">
        <v>327</v>
      </c>
      <c r="L514" s="27" t="s">
        <v>513</v>
      </c>
      <c r="M514" s="27" t="s">
        <v>277</v>
      </c>
      <c r="N514" s="27" t="s">
        <v>271</v>
      </c>
      <c r="O514" s="27" t="s">
        <v>374</v>
      </c>
      <c r="P514" s="27" t="s">
        <v>290</v>
      </c>
    </row>
    <row r="515" spans="5:16" ht="120" x14ac:dyDescent="0.25">
      <c r="E515" s="27" t="s">
        <v>399</v>
      </c>
      <c r="F515" s="28" t="s">
        <v>541</v>
      </c>
      <c r="G515" s="28" t="s">
        <v>305</v>
      </c>
      <c r="H515" s="27" t="s">
        <v>19</v>
      </c>
      <c r="I515" s="27" t="s">
        <v>311</v>
      </c>
      <c r="J515" s="27" t="s">
        <v>319</v>
      </c>
      <c r="K515" s="27" t="s">
        <v>320</v>
      </c>
      <c r="L515" s="27" t="s">
        <v>514</v>
      </c>
      <c r="M515" s="27" t="s">
        <v>486</v>
      </c>
      <c r="N515" s="27" t="s">
        <v>65</v>
      </c>
      <c r="O515" s="27" t="s">
        <v>272</v>
      </c>
      <c r="P515" s="27" t="s">
        <v>290</v>
      </c>
    </row>
    <row r="516" spans="5:16" ht="105" x14ac:dyDescent="0.25">
      <c r="E516" s="27" t="s">
        <v>267</v>
      </c>
      <c r="F516" s="28" t="s">
        <v>247</v>
      </c>
      <c r="G516" s="28" t="s">
        <v>280</v>
      </c>
      <c r="H516" s="27" t="s">
        <v>174</v>
      </c>
      <c r="I516" s="27" t="s">
        <v>349</v>
      </c>
      <c r="J516" s="27" t="s">
        <v>509</v>
      </c>
      <c r="K516" s="27" t="s">
        <v>94</v>
      </c>
      <c r="L516" s="27" t="s">
        <v>351</v>
      </c>
      <c r="M516" s="27" t="s">
        <v>366</v>
      </c>
      <c r="N516" s="27" t="s">
        <v>329</v>
      </c>
      <c r="O516" s="27" t="s">
        <v>340</v>
      </c>
      <c r="P516" s="27" t="s">
        <v>290</v>
      </c>
    </row>
    <row r="517" spans="5:16" ht="105" x14ac:dyDescent="0.25">
      <c r="E517" s="27" t="s">
        <v>547</v>
      </c>
      <c r="F517" s="28" t="s">
        <v>343</v>
      </c>
      <c r="G517" s="28" t="s">
        <v>371</v>
      </c>
      <c r="H517" s="27" t="s">
        <v>19</v>
      </c>
      <c r="I517" s="27" t="s">
        <v>249</v>
      </c>
      <c r="J517" s="27" t="s">
        <v>178</v>
      </c>
      <c r="K517" s="27" t="s">
        <v>395</v>
      </c>
      <c r="L517" s="27" t="s">
        <v>321</v>
      </c>
      <c r="M517" s="27" t="s">
        <v>306</v>
      </c>
      <c r="N517" s="27" t="s">
        <v>329</v>
      </c>
      <c r="O517" s="27" t="s">
        <v>476</v>
      </c>
      <c r="P517" s="27" t="s">
        <v>408</v>
      </c>
    </row>
    <row r="518" spans="5:16" ht="120" x14ac:dyDescent="0.25">
      <c r="E518" s="27" t="s">
        <v>246</v>
      </c>
      <c r="F518" s="28" t="s">
        <v>370</v>
      </c>
      <c r="G518" s="28" t="s">
        <v>305</v>
      </c>
      <c r="H518" s="27" t="s">
        <v>269</v>
      </c>
      <c r="I518" s="27" t="s">
        <v>336</v>
      </c>
      <c r="J518" s="27" t="s">
        <v>528</v>
      </c>
      <c r="K518" s="27" t="s">
        <v>94</v>
      </c>
      <c r="L518" s="27" t="s">
        <v>514</v>
      </c>
      <c r="M518" s="27" t="s">
        <v>277</v>
      </c>
      <c r="N518" s="27" t="s">
        <v>329</v>
      </c>
      <c r="O518" s="27" t="s">
        <v>278</v>
      </c>
      <c r="P518" s="27" t="s">
        <v>290</v>
      </c>
    </row>
    <row r="519" spans="5:16" ht="135" x14ac:dyDescent="0.25">
      <c r="E519" s="27" t="s">
        <v>308</v>
      </c>
      <c r="F519" s="28" t="s">
        <v>370</v>
      </c>
      <c r="G519" s="28" t="s">
        <v>248</v>
      </c>
      <c r="H519" s="27" t="s">
        <v>269</v>
      </c>
      <c r="I519" s="27" t="s">
        <v>444</v>
      </c>
      <c r="J519" s="27" t="s">
        <v>452</v>
      </c>
      <c r="K519" s="27" t="s">
        <v>327</v>
      </c>
      <c r="L519" s="27" t="s">
        <v>478</v>
      </c>
      <c r="M519" s="27" t="s">
        <v>515</v>
      </c>
      <c r="N519" s="27" t="s">
        <v>329</v>
      </c>
      <c r="O519" s="27" t="s">
        <v>278</v>
      </c>
      <c r="P519" s="27" t="s">
        <v>290</v>
      </c>
    </row>
    <row r="520" spans="5:16" ht="105" x14ac:dyDescent="0.25">
      <c r="E520" s="27" t="s">
        <v>361</v>
      </c>
      <c r="F520" s="28" t="s">
        <v>397</v>
      </c>
      <c r="G520" s="28" t="s">
        <v>346</v>
      </c>
      <c r="H520" s="27" t="s">
        <v>269</v>
      </c>
      <c r="I520" s="27" t="s">
        <v>349</v>
      </c>
      <c r="J520" s="27" t="s">
        <v>21</v>
      </c>
      <c r="K520" s="27" t="s">
        <v>315</v>
      </c>
      <c r="L520" s="27" t="s">
        <v>331</v>
      </c>
      <c r="M520" s="27" t="s">
        <v>86</v>
      </c>
      <c r="N520" s="27" t="s">
        <v>329</v>
      </c>
      <c r="O520" s="27" t="s">
        <v>272</v>
      </c>
      <c r="P520" s="27" t="s">
        <v>290</v>
      </c>
    </row>
    <row r="521" spans="5:16" ht="135" x14ac:dyDescent="0.25">
      <c r="E521" s="27" t="s">
        <v>267</v>
      </c>
      <c r="F521" s="28" t="s">
        <v>286</v>
      </c>
      <c r="G521" s="28" t="s">
        <v>58</v>
      </c>
      <c r="H521" s="27" t="s">
        <v>495</v>
      </c>
      <c r="I521" s="27" t="s">
        <v>318</v>
      </c>
      <c r="J521" s="27" t="s">
        <v>509</v>
      </c>
      <c r="K521" s="27" t="s">
        <v>327</v>
      </c>
      <c r="L521" s="27" t="s">
        <v>513</v>
      </c>
      <c r="M521" s="27" t="s">
        <v>306</v>
      </c>
      <c r="N521" s="27" t="s">
        <v>362</v>
      </c>
      <c r="O521" s="27" t="s">
        <v>278</v>
      </c>
      <c r="P521" s="27" t="s">
        <v>290</v>
      </c>
    </row>
    <row r="522" spans="5:16" ht="135" x14ac:dyDescent="0.25">
      <c r="E522" s="27" t="s">
        <v>323</v>
      </c>
      <c r="F522" s="28" t="s">
        <v>286</v>
      </c>
      <c r="G522" s="28" t="s">
        <v>425</v>
      </c>
      <c r="H522" s="27" t="s">
        <v>269</v>
      </c>
      <c r="I522" s="27" t="s">
        <v>537</v>
      </c>
      <c r="J522" s="27" t="s">
        <v>526</v>
      </c>
      <c r="K522" s="27" t="s">
        <v>327</v>
      </c>
      <c r="L522" s="27" t="s">
        <v>513</v>
      </c>
      <c r="M522" s="27" t="s">
        <v>515</v>
      </c>
      <c r="N522" s="27" t="s">
        <v>362</v>
      </c>
      <c r="O522" s="27" t="s">
        <v>340</v>
      </c>
      <c r="P522" s="27" t="s">
        <v>290</v>
      </c>
    </row>
    <row r="523" spans="5:16" ht="105" x14ac:dyDescent="0.25">
      <c r="E523" s="27" t="s">
        <v>399</v>
      </c>
      <c r="F523" s="28" t="s">
        <v>248</v>
      </c>
      <c r="G523" s="28" t="s">
        <v>275</v>
      </c>
      <c r="H523" s="27" t="s">
        <v>174</v>
      </c>
      <c r="I523" s="27" t="s">
        <v>386</v>
      </c>
      <c r="J523" s="27" t="s">
        <v>178</v>
      </c>
      <c r="K523" s="27" t="s">
        <v>395</v>
      </c>
      <c r="L523" s="27" t="s">
        <v>414</v>
      </c>
      <c r="M523" s="27" t="s">
        <v>277</v>
      </c>
      <c r="N523" s="27" t="s">
        <v>298</v>
      </c>
      <c r="O523" s="27" t="s">
        <v>272</v>
      </c>
      <c r="P523" s="27" t="s">
        <v>290</v>
      </c>
    </row>
    <row r="524" spans="5:16" ht="120" x14ac:dyDescent="0.25">
      <c r="E524" s="27" t="s">
        <v>267</v>
      </c>
      <c r="F524" s="28" t="s">
        <v>286</v>
      </c>
      <c r="G524" s="28" t="s">
        <v>425</v>
      </c>
      <c r="H524" s="27" t="s">
        <v>495</v>
      </c>
      <c r="I524" s="27" t="s">
        <v>287</v>
      </c>
      <c r="J524" s="27" t="s">
        <v>178</v>
      </c>
      <c r="K524" s="27" t="s">
        <v>288</v>
      </c>
      <c r="L524" s="27" t="s">
        <v>532</v>
      </c>
      <c r="M524" s="27" t="s">
        <v>306</v>
      </c>
      <c r="N524" s="27" t="s">
        <v>271</v>
      </c>
      <c r="O524" s="27" t="s">
        <v>476</v>
      </c>
      <c r="P524" s="27" t="s">
        <v>290</v>
      </c>
    </row>
    <row r="525" spans="5:16" ht="105" x14ac:dyDescent="0.25">
      <c r="E525" s="27" t="s">
        <v>246</v>
      </c>
      <c r="F525" s="28" t="s">
        <v>286</v>
      </c>
      <c r="G525" s="28" t="s">
        <v>371</v>
      </c>
      <c r="H525" s="27" t="s">
        <v>174</v>
      </c>
      <c r="I525" s="27" t="s">
        <v>287</v>
      </c>
      <c r="J525" s="27" t="s">
        <v>406</v>
      </c>
      <c r="K525" s="27" t="s">
        <v>294</v>
      </c>
      <c r="L525" s="27" t="s">
        <v>478</v>
      </c>
      <c r="M525" s="27" t="s">
        <v>435</v>
      </c>
      <c r="N525" s="27" t="s">
        <v>271</v>
      </c>
      <c r="O525" s="27" t="s">
        <v>278</v>
      </c>
      <c r="P525" s="27" t="s">
        <v>290</v>
      </c>
    </row>
    <row r="526" spans="5:16" ht="120" x14ac:dyDescent="0.25">
      <c r="E526" s="27" t="s">
        <v>246</v>
      </c>
      <c r="F526" s="28" t="s">
        <v>343</v>
      </c>
      <c r="G526" s="28" t="s">
        <v>346</v>
      </c>
      <c r="H526" s="27" t="s">
        <v>19</v>
      </c>
      <c r="I526" s="27" t="s">
        <v>287</v>
      </c>
      <c r="J526" s="27" t="s">
        <v>511</v>
      </c>
      <c r="K526" s="27" t="s">
        <v>288</v>
      </c>
      <c r="L526" s="27" t="s">
        <v>321</v>
      </c>
      <c r="M526" s="27" t="s">
        <v>253</v>
      </c>
      <c r="N526" s="27" t="s">
        <v>362</v>
      </c>
      <c r="O526" s="27" t="s">
        <v>272</v>
      </c>
      <c r="P526" s="27" t="s">
        <v>290</v>
      </c>
    </row>
    <row r="527" spans="5:16" ht="105" x14ac:dyDescent="0.25">
      <c r="E527" s="27" t="s">
        <v>246</v>
      </c>
      <c r="F527" s="28" t="s">
        <v>247</v>
      </c>
      <c r="G527" s="28" t="s">
        <v>248</v>
      </c>
      <c r="H527" s="27" t="s">
        <v>269</v>
      </c>
      <c r="I527" s="27" t="s">
        <v>249</v>
      </c>
      <c r="J527" s="27" t="s">
        <v>406</v>
      </c>
      <c r="K527" s="27" t="s">
        <v>94</v>
      </c>
      <c r="L527" s="27" t="s">
        <v>478</v>
      </c>
      <c r="M527" s="27" t="s">
        <v>439</v>
      </c>
      <c r="N527" s="27" t="s">
        <v>460</v>
      </c>
      <c r="O527" s="27" t="s">
        <v>272</v>
      </c>
      <c r="P527" s="27" t="s">
        <v>290</v>
      </c>
    </row>
    <row r="528" spans="5:16" ht="135" x14ac:dyDescent="0.25">
      <c r="E528" s="27" t="s">
        <v>246</v>
      </c>
      <c r="F528" s="28" t="s">
        <v>456</v>
      </c>
      <c r="G528" s="28" t="s">
        <v>275</v>
      </c>
      <c r="H528" s="27" t="s">
        <v>174</v>
      </c>
      <c r="I528" s="27" t="s">
        <v>311</v>
      </c>
      <c r="J528" s="27" t="s">
        <v>297</v>
      </c>
      <c r="K528" s="27" t="s">
        <v>327</v>
      </c>
      <c r="L528" s="27" t="s">
        <v>478</v>
      </c>
      <c r="M528" s="27" t="s">
        <v>439</v>
      </c>
      <c r="N528" s="27" t="s">
        <v>329</v>
      </c>
      <c r="O528" s="27" t="s">
        <v>272</v>
      </c>
      <c r="P528" s="27" t="s">
        <v>290</v>
      </c>
    </row>
    <row r="529" spans="5:16" ht="120" x14ac:dyDescent="0.25">
      <c r="E529" s="27" t="s">
        <v>399</v>
      </c>
      <c r="F529" s="28" t="s">
        <v>247</v>
      </c>
      <c r="G529" s="28" t="s">
        <v>371</v>
      </c>
      <c r="H529" s="27" t="s">
        <v>269</v>
      </c>
      <c r="I529" s="27" t="s">
        <v>318</v>
      </c>
      <c r="J529" s="27" t="s">
        <v>511</v>
      </c>
      <c r="K529" s="27" t="s">
        <v>288</v>
      </c>
      <c r="L529" s="27" t="s">
        <v>414</v>
      </c>
      <c r="M529" s="27" t="s">
        <v>515</v>
      </c>
      <c r="N529" s="27" t="s">
        <v>271</v>
      </c>
      <c r="O529" s="27" t="s">
        <v>278</v>
      </c>
      <c r="P529" s="27" t="s">
        <v>290</v>
      </c>
    </row>
    <row r="530" spans="5:16" ht="105" x14ac:dyDescent="0.25">
      <c r="E530" s="27" t="s">
        <v>431</v>
      </c>
      <c r="F530" s="28" t="s">
        <v>247</v>
      </c>
      <c r="G530" s="28" t="s">
        <v>356</v>
      </c>
      <c r="H530" s="27" t="s">
        <v>19</v>
      </c>
      <c r="I530" s="27" t="s">
        <v>311</v>
      </c>
      <c r="J530" s="27" t="s">
        <v>452</v>
      </c>
      <c r="K530" s="27" t="s">
        <v>294</v>
      </c>
      <c r="L530" s="27" t="s">
        <v>566</v>
      </c>
      <c r="M530" s="27" t="s">
        <v>277</v>
      </c>
      <c r="N530" s="27" t="s">
        <v>298</v>
      </c>
      <c r="O530" s="27" t="s">
        <v>278</v>
      </c>
      <c r="P530" s="27" t="s">
        <v>290</v>
      </c>
    </row>
    <row r="531" spans="5:16" ht="120" x14ac:dyDescent="0.25">
      <c r="E531" s="27" t="s">
        <v>326</v>
      </c>
      <c r="F531" s="28" t="s">
        <v>370</v>
      </c>
      <c r="G531" s="28" t="s">
        <v>305</v>
      </c>
      <c r="H531" s="27" t="s">
        <v>174</v>
      </c>
      <c r="I531" s="27" t="s">
        <v>318</v>
      </c>
      <c r="J531" s="27" t="s">
        <v>388</v>
      </c>
      <c r="K531" s="27" t="s">
        <v>288</v>
      </c>
      <c r="L531" s="27" t="s">
        <v>365</v>
      </c>
      <c r="M531" s="27" t="s">
        <v>306</v>
      </c>
      <c r="N531" s="27" t="s">
        <v>271</v>
      </c>
      <c r="O531" s="27" t="s">
        <v>278</v>
      </c>
      <c r="P531" s="27" t="s">
        <v>408</v>
      </c>
    </row>
    <row r="532" spans="5:16" ht="105" x14ac:dyDescent="0.25">
      <c r="E532" s="27" t="s">
        <v>399</v>
      </c>
      <c r="F532" s="28" t="s">
        <v>397</v>
      </c>
      <c r="G532" s="28" t="s">
        <v>356</v>
      </c>
      <c r="H532" s="27" t="s">
        <v>495</v>
      </c>
      <c r="I532" s="27" t="s">
        <v>318</v>
      </c>
      <c r="J532" s="27" t="s">
        <v>452</v>
      </c>
      <c r="K532" s="27" t="s">
        <v>294</v>
      </c>
      <c r="L532" s="27" t="s">
        <v>514</v>
      </c>
      <c r="M532" s="27" t="s">
        <v>366</v>
      </c>
      <c r="N532" s="27" t="s">
        <v>298</v>
      </c>
      <c r="O532" s="27" t="s">
        <v>340</v>
      </c>
      <c r="P532" s="27" t="s">
        <v>290</v>
      </c>
    </row>
    <row r="533" spans="5:16" ht="120" x14ac:dyDescent="0.25">
      <c r="E533" s="27" t="s">
        <v>323</v>
      </c>
      <c r="F533" s="28" t="s">
        <v>343</v>
      </c>
      <c r="G533" s="28" t="s">
        <v>275</v>
      </c>
      <c r="H533" s="27" t="s">
        <v>269</v>
      </c>
      <c r="I533" s="27" t="s">
        <v>386</v>
      </c>
      <c r="J533" s="27" t="s">
        <v>21</v>
      </c>
      <c r="K533" s="27" t="s">
        <v>288</v>
      </c>
      <c r="L533" s="27" t="s">
        <v>566</v>
      </c>
      <c r="M533" s="27" t="s">
        <v>306</v>
      </c>
      <c r="N533" s="27" t="s">
        <v>271</v>
      </c>
      <c r="O533" s="27" t="s">
        <v>272</v>
      </c>
      <c r="P533" s="27" t="s">
        <v>408</v>
      </c>
    </row>
    <row r="534" spans="5:16" ht="120" x14ac:dyDescent="0.25">
      <c r="E534" s="27" t="s">
        <v>399</v>
      </c>
      <c r="F534" s="28" t="s">
        <v>302</v>
      </c>
      <c r="G534" s="28" t="s">
        <v>346</v>
      </c>
      <c r="H534" s="27" t="s">
        <v>269</v>
      </c>
      <c r="I534" s="27" t="s">
        <v>72</v>
      </c>
      <c r="J534" s="27" t="s">
        <v>388</v>
      </c>
      <c r="K534" s="27" t="s">
        <v>288</v>
      </c>
      <c r="L534" s="27" t="s">
        <v>321</v>
      </c>
      <c r="M534" s="27" t="s">
        <v>277</v>
      </c>
      <c r="N534" s="27" t="s">
        <v>329</v>
      </c>
      <c r="O534" s="27" t="s">
        <v>278</v>
      </c>
      <c r="P534" s="27" t="s">
        <v>290</v>
      </c>
    </row>
    <row r="535" spans="5:16" ht="105" x14ac:dyDescent="0.25">
      <c r="E535" s="27" t="s">
        <v>326</v>
      </c>
      <c r="F535" s="28" t="s">
        <v>286</v>
      </c>
      <c r="G535" s="28" t="s">
        <v>425</v>
      </c>
      <c r="H535" s="27" t="s">
        <v>495</v>
      </c>
      <c r="I535" s="27" t="s">
        <v>287</v>
      </c>
      <c r="J535" s="27" t="s">
        <v>452</v>
      </c>
      <c r="K535" s="27" t="s">
        <v>458</v>
      </c>
      <c r="L535" s="27" t="s">
        <v>372</v>
      </c>
      <c r="M535" s="27" t="s">
        <v>435</v>
      </c>
      <c r="N535" s="27" t="s">
        <v>362</v>
      </c>
      <c r="O535" s="27" t="s">
        <v>278</v>
      </c>
      <c r="P535" s="27" t="s">
        <v>290</v>
      </c>
    </row>
    <row r="536" spans="5:16" ht="105" x14ac:dyDescent="0.25">
      <c r="E536" s="27" t="s">
        <v>431</v>
      </c>
      <c r="F536" s="28" t="s">
        <v>286</v>
      </c>
      <c r="G536" s="28" t="s">
        <v>371</v>
      </c>
      <c r="H536" s="27" t="s">
        <v>174</v>
      </c>
      <c r="I536" s="27" t="s">
        <v>349</v>
      </c>
      <c r="J536" s="27" t="s">
        <v>406</v>
      </c>
      <c r="K536" s="27" t="s">
        <v>94</v>
      </c>
      <c r="L536" s="27" t="s">
        <v>566</v>
      </c>
      <c r="M536" s="27" t="s">
        <v>435</v>
      </c>
      <c r="N536" s="27" t="s">
        <v>329</v>
      </c>
      <c r="O536" s="27" t="s">
        <v>272</v>
      </c>
      <c r="P536" s="27" t="s">
        <v>290</v>
      </c>
    </row>
    <row r="537" spans="5:16" ht="105" x14ac:dyDescent="0.25">
      <c r="E537" s="27" t="s">
        <v>326</v>
      </c>
      <c r="F537" s="28" t="s">
        <v>247</v>
      </c>
      <c r="G537" s="28" t="s">
        <v>275</v>
      </c>
      <c r="H537" s="27" t="s">
        <v>269</v>
      </c>
      <c r="I537" s="27" t="s">
        <v>318</v>
      </c>
      <c r="J537" s="27" t="s">
        <v>511</v>
      </c>
      <c r="K537" s="27" t="s">
        <v>94</v>
      </c>
      <c r="L537" s="27" t="s">
        <v>351</v>
      </c>
      <c r="M537" s="27" t="s">
        <v>306</v>
      </c>
      <c r="N537" s="27" t="s">
        <v>329</v>
      </c>
      <c r="O537" s="27" t="s">
        <v>278</v>
      </c>
      <c r="P537" s="27" t="s">
        <v>290</v>
      </c>
    </row>
    <row r="538" spans="5:16" ht="105" x14ac:dyDescent="0.25">
      <c r="E538" s="27" t="s">
        <v>361</v>
      </c>
      <c r="F538" s="28" t="s">
        <v>247</v>
      </c>
      <c r="G538" s="28" t="s">
        <v>275</v>
      </c>
      <c r="H538" s="27" t="s">
        <v>19</v>
      </c>
      <c r="I538" s="27" t="s">
        <v>311</v>
      </c>
      <c r="J538" s="27" t="s">
        <v>406</v>
      </c>
      <c r="K538" s="27" t="s">
        <v>315</v>
      </c>
      <c r="L538" s="27" t="s">
        <v>95</v>
      </c>
      <c r="M538" s="27" t="s">
        <v>86</v>
      </c>
      <c r="N538" s="27" t="s">
        <v>460</v>
      </c>
      <c r="O538" s="27" t="s">
        <v>272</v>
      </c>
      <c r="P538" s="27" t="s">
        <v>290</v>
      </c>
    </row>
    <row r="539" spans="5:16" ht="105" x14ac:dyDescent="0.25">
      <c r="E539" s="27" t="s">
        <v>596</v>
      </c>
      <c r="F539" s="28" t="s">
        <v>247</v>
      </c>
      <c r="G539" s="28" t="s">
        <v>275</v>
      </c>
      <c r="H539" s="27" t="s">
        <v>495</v>
      </c>
      <c r="I539" s="27" t="s">
        <v>311</v>
      </c>
      <c r="J539" s="27" t="s">
        <v>406</v>
      </c>
      <c r="K539" s="27" t="s">
        <v>458</v>
      </c>
      <c r="L539" s="27" t="s">
        <v>513</v>
      </c>
      <c r="M539" s="27" t="s">
        <v>306</v>
      </c>
      <c r="N539" s="27" t="s">
        <v>460</v>
      </c>
      <c r="O539" s="27" t="s">
        <v>340</v>
      </c>
      <c r="P539" s="27" t="s">
        <v>290</v>
      </c>
    </row>
    <row r="540" spans="5:16" ht="135" x14ac:dyDescent="0.25">
      <c r="E540" s="27" t="s">
        <v>600</v>
      </c>
      <c r="F540" s="28" t="s">
        <v>370</v>
      </c>
      <c r="G540" s="28" t="s">
        <v>305</v>
      </c>
      <c r="H540" s="27" t="s">
        <v>269</v>
      </c>
      <c r="I540" s="27" t="s">
        <v>311</v>
      </c>
      <c r="J540" s="27" t="s">
        <v>509</v>
      </c>
      <c r="K540" s="27" t="s">
        <v>327</v>
      </c>
      <c r="L540" s="27" t="s">
        <v>513</v>
      </c>
      <c r="M540" s="27" t="s">
        <v>486</v>
      </c>
      <c r="N540" s="27" t="s">
        <v>298</v>
      </c>
      <c r="O540" s="27" t="s">
        <v>374</v>
      </c>
      <c r="P540" s="27" t="s">
        <v>290</v>
      </c>
    </row>
    <row r="541" spans="5:16" ht="105" x14ac:dyDescent="0.25">
      <c r="E541" s="27" t="s">
        <v>308</v>
      </c>
      <c r="F541" s="28" t="s">
        <v>491</v>
      </c>
      <c r="G541" s="28" t="s">
        <v>275</v>
      </c>
      <c r="H541" s="27" t="s">
        <v>269</v>
      </c>
      <c r="I541" s="27" t="s">
        <v>437</v>
      </c>
      <c r="J541" s="27" t="s">
        <v>178</v>
      </c>
      <c r="K541" s="27" t="s">
        <v>458</v>
      </c>
      <c r="L541" s="27" t="s">
        <v>95</v>
      </c>
      <c r="M541" s="27" t="s">
        <v>435</v>
      </c>
      <c r="N541" s="27" t="s">
        <v>362</v>
      </c>
      <c r="O541" s="27" t="s">
        <v>476</v>
      </c>
      <c r="P541" s="27" t="s">
        <v>408</v>
      </c>
    </row>
    <row r="542" spans="5:16" ht="120" x14ac:dyDescent="0.25">
      <c r="E542" s="27" t="s">
        <v>417</v>
      </c>
      <c r="F542" s="28" t="s">
        <v>343</v>
      </c>
      <c r="G542" s="28" t="s">
        <v>425</v>
      </c>
      <c r="H542" s="27" t="s">
        <v>495</v>
      </c>
      <c r="I542" s="27" t="s">
        <v>318</v>
      </c>
      <c r="J542" s="27" t="s">
        <v>319</v>
      </c>
      <c r="K542" s="27" t="s">
        <v>288</v>
      </c>
      <c r="L542" s="27" t="s">
        <v>478</v>
      </c>
      <c r="M542" s="27" t="s">
        <v>277</v>
      </c>
      <c r="N542" s="27" t="s">
        <v>271</v>
      </c>
      <c r="O542" s="27" t="s">
        <v>278</v>
      </c>
      <c r="P542" s="27" t="s">
        <v>290</v>
      </c>
    </row>
    <row r="543" spans="5:16" ht="135" x14ac:dyDescent="0.25">
      <c r="E543" s="27" t="s">
        <v>361</v>
      </c>
      <c r="F543" s="28" t="s">
        <v>343</v>
      </c>
      <c r="G543" s="28" t="s">
        <v>346</v>
      </c>
      <c r="H543" s="27" t="s">
        <v>174</v>
      </c>
      <c r="I543" s="27" t="s">
        <v>590</v>
      </c>
      <c r="J543" s="27" t="s">
        <v>511</v>
      </c>
      <c r="K543" s="27" t="s">
        <v>327</v>
      </c>
      <c r="L543" s="27" t="s">
        <v>321</v>
      </c>
      <c r="M543" s="27" t="s">
        <v>253</v>
      </c>
      <c r="N543" s="27" t="s">
        <v>271</v>
      </c>
      <c r="O543" s="27" t="s">
        <v>374</v>
      </c>
      <c r="P543" s="27" t="s">
        <v>408</v>
      </c>
    </row>
    <row r="544" spans="5:16" ht="120" x14ac:dyDescent="0.25">
      <c r="E544" s="27" t="s">
        <v>361</v>
      </c>
      <c r="F544" s="28" t="s">
        <v>286</v>
      </c>
      <c r="G544" s="28" t="s">
        <v>317</v>
      </c>
      <c r="H544" s="27" t="s">
        <v>269</v>
      </c>
      <c r="I544" s="27" t="s">
        <v>318</v>
      </c>
      <c r="J544" s="27" t="s">
        <v>528</v>
      </c>
      <c r="K544" s="27" t="s">
        <v>458</v>
      </c>
      <c r="L544" s="27" t="s">
        <v>372</v>
      </c>
      <c r="M544" s="27" t="s">
        <v>435</v>
      </c>
      <c r="N544" s="27" t="s">
        <v>362</v>
      </c>
      <c r="O544" s="27" t="s">
        <v>340</v>
      </c>
      <c r="P544" s="27" t="s">
        <v>408</v>
      </c>
    </row>
    <row r="545" spans="5:16" ht="135" x14ac:dyDescent="0.25">
      <c r="E545" s="27" t="s">
        <v>246</v>
      </c>
      <c r="F545" s="28" t="s">
        <v>247</v>
      </c>
      <c r="G545" s="28" t="s">
        <v>58</v>
      </c>
      <c r="H545" s="27" t="s">
        <v>269</v>
      </c>
      <c r="I545" s="27" t="s">
        <v>437</v>
      </c>
      <c r="J545" s="27" t="s">
        <v>388</v>
      </c>
      <c r="K545" s="27" t="s">
        <v>327</v>
      </c>
      <c r="L545" s="27" t="s">
        <v>478</v>
      </c>
      <c r="M545" s="27" t="s">
        <v>86</v>
      </c>
      <c r="N545" s="27" t="s">
        <v>362</v>
      </c>
      <c r="O545" s="27" t="s">
        <v>374</v>
      </c>
      <c r="P545" s="27" t="s">
        <v>408</v>
      </c>
    </row>
    <row r="546" spans="5:16" ht="90" x14ac:dyDescent="0.25">
      <c r="E546" s="27" t="s">
        <v>308</v>
      </c>
      <c r="F546" s="28" t="s">
        <v>399</v>
      </c>
      <c r="G546" s="28" t="s">
        <v>371</v>
      </c>
      <c r="H546" s="27" t="s">
        <v>269</v>
      </c>
      <c r="I546" s="27" t="s">
        <v>444</v>
      </c>
      <c r="J546" s="27" t="s">
        <v>511</v>
      </c>
      <c r="K546" s="27" t="s">
        <v>395</v>
      </c>
      <c r="L546" s="27" t="s">
        <v>514</v>
      </c>
      <c r="M546" s="27" t="s">
        <v>253</v>
      </c>
      <c r="N546" s="27" t="s">
        <v>329</v>
      </c>
      <c r="O546" s="27" t="s">
        <v>340</v>
      </c>
      <c r="P546" s="27" t="s">
        <v>408</v>
      </c>
    </row>
    <row r="547" spans="5:16" ht="120" x14ac:dyDescent="0.25">
      <c r="E547" s="27" t="s">
        <v>454</v>
      </c>
      <c r="F547" s="28" t="s">
        <v>343</v>
      </c>
      <c r="G547" s="28" t="s">
        <v>259</v>
      </c>
      <c r="H547" s="27" t="s">
        <v>269</v>
      </c>
      <c r="I547" s="27" t="s">
        <v>249</v>
      </c>
      <c r="J547" s="27" t="s">
        <v>406</v>
      </c>
      <c r="K547" s="27" t="s">
        <v>288</v>
      </c>
      <c r="L547" s="27" t="s">
        <v>372</v>
      </c>
      <c r="M547" s="27" t="s">
        <v>277</v>
      </c>
      <c r="N547" s="27" t="s">
        <v>271</v>
      </c>
      <c r="O547" s="27" t="s">
        <v>278</v>
      </c>
      <c r="P547" s="27" t="s">
        <v>408</v>
      </c>
    </row>
    <row r="548" spans="5:16" ht="90" x14ac:dyDescent="0.25">
      <c r="E548" s="27" t="s">
        <v>431</v>
      </c>
      <c r="F548" s="28" t="s">
        <v>286</v>
      </c>
      <c r="G548" s="28" t="s">
        <v>317</v>
      </c>
      <c r="H548" s="27" t="s">
        <v>269</v>
      </c>
      <c r="I548" s="27" t="s">
        <v>386</v>
      </c>
      <c r="J548" s="27" t="s">
        <v>21</v>
      </c>
      <c r="K548" s="27" t="s">
        <v>458</v>
      </c>
      <c r="L548" s="27" t="s">
        <v>525</v>
      </c>
      <c r="M548" s="27" t="s">
        <v>486</v>
      </c>
      <c r="N548" s="27" t="s">
        <v>298</v>
      </c>
      <c r="O548" s="27" t="s">
        <v>272</v>
      </c>
      <c r="P548" s="27" t="s">
        <v>408</v>
      </c>
    </row>
    <row r="549" spans="5:16" ht="105" x14ac:dyDescent="0.25">
      <c r="E549" s="27" t="s">
        <v>399</v>
      </c>
      <c r="F549" s="28" t="s">
        <v>506</v>
      </c>
      <c r="G549" s="28" t="s">
        <v>425</v>
      </c>
      <c r="H549" s="27" t="s">
        <v>495</v>
      </c>
      <c r="I549" s="27" t="s">
        <v>311</v>
      </c>
      <c r="J549" s="27" t="s">
        <v>509</v>
      </c>
      <c r="K549" s="27" t="s">
        <v>458</v>
      </c>
      <c r="L549" s="27" t="s">
        <v>532</v>
      </c>
      <c r="M549" s="27" t="s">
        <v>306</v>
      </c>
      <c r="N549" s="27" t="s">
        <v>298</v>
      </c>
      <c r="O549" s="27" t="s">
        <v>272</v>
      </c>
      <c r="P549" s="27" t="s">
        <v>408</v>
      </c>
    </row>
    <row r="550" spans="5:16" ht="120" x14ac:dyDescent="0.25">
      <c r="E550" s="27" t="s">
        <v>361</v>
      </c>
      <c r="F550" s="28" t="s">
        <v>506</v>
      </c>
      <c r="G550" s="28" t="s">
        <v>259</v>
      </c>
      <c r="H550" s="27" t="s">
        <v>19</v>
      </c>
      <c r="I550" s="27" t="s">
        <v>249</v>
      </c>
      <c r="J550" s="27" t="s">
        <v>528</v>
      </c>
      <c r="K550" s="27" t="s">
        <v>458</v>
      </c>
      <c r="L550" s="27" t="s">
        <v>513</v>
      </c>
      <c r="M550" s="27" t="s">
        <v>277</v>
      </c>
      <c r="N550" s="27" t="s">
        <v>298</v>
      </c>
      <c r="O550" s="27" t="s">
        <v>272</v>
      </c>
      <c r="P550" s="27" t="s">
        <v>408</v>
      </c>
    </row>
    <row r="551" spans="5:16" ht="90" x14ac:dyDescent="0.25">
      <c r="E551" s="27" t="s">
        <v>431</v>
      </c>
      <c r="F551" s="28" t="s">
        <v>144</v>
      </c>
      <c r="G551" s="28" t="s">
        <v>248</v>
      </c>
      <c r="H551" s="27" t="s">
        <v>174</v>
      </c>
      <c r="I551" s="27" t="s">
        <v>369</v>
      </c>
      <c r="J551" s="27" t="s">
        <v>413</v>
      </c>
      <c r="K551" s="27" t="s">
        <v>464</v>
      </c>
      <c r="L551" s="27" t="s">
        <v>267</v>
      </c>
      <c r="M551" s="27" t="s">
        <v>277</v>
      </c>
      <c r="N551" s="27" t="s">
        <v>298</v>
      </c>
      <c r="O551" s="27" t="s">
        <v>278</v>
      </c>
      <c r="P551" s="27" t="s">
        <v>408</v>
      </c>
    </row>
    <row r="552" spans="5:16" ht="90" x14ac:dyDescent="0.25">
      <c r="E552" s="27" t="s">
        <v>361</v>
      </c>
      <c r="F552" s="28" t="s">
        <v>248</v>
      </c>
      <c r="G552" s="28" t="s">
        <v>425</v>
      </c>
      <c r="H552" s="27" t="s">
        <v>269</v>
      </c>
      <c r="I552" s="27" t="s">
        <v>292</v>
      </c>
      <c r="J552" s="27" t="s">
        <v>518</v>
      </c>
      <c r="K552" s="27" t="s">
        <v>395</v>
      </c>
      <c r="L552" s="27" t="s">
        <v>372</v>
      </c>
      <c r="M552" s="27" t="s">
        <v>366</v>
      </c>
      <c r="N552" s="27" t="s">
        <v>271</v>
      </c>
      <c r="O552" s="27" t="s">
        <v>340</v>
      </c>
      <c r="P552" s="27" t="s">
        <v>408</v>
      </c>
    </row>
    <row r="553" spans="5:16" ht="105" x14ac:dyDescent="0.25">
      <c r="E553" s="27" t="s">
        <v>326</v>
      </c>
      <c r="F553" s="28" t="s">
        <v>247</v>
      </c>
      <c r="G553" s="28" t="s">
        <v>248</v>
      </c>
      <c r="H553" s="27" t="s">
        <v>19</v>
      </c>
      <c r="I553" s="27" t="s">
        <v>444</v>
      </c>
      <c r="J553" s="27" t="s">
        <v>388</v>
      </c>
      <c r="K553" s="27" t="s">
        <v>458</v>
      </c>
      <c r="L553" s="27" t="s">
        <v>414</v>
      </c>
      <c r="M553" s="27" t="s">
        <v>277</v>
      </c>
      <c r="N553" s="27" t="s">
        <v>271</v>
      </c>
      <c r="O553" s="27" t="s">
        <v>278</v>
      </c>
      <c r="P553" s="27" t="s">
        <v>408</v>
      </c>
    </row>
    <row r="554" spans="5:16" ht="105" x14ac:dyDescent="0.25">
      <c r="E554" s="27" t="s">
        <v>399</v>
      </c>
      <c r="F554" s="28" t="s">
        <v>343</v>
      </c>
      <c r="G554" s="28" t="s">
        <v>305</v>
      </c>
      <c r="H554" s="27" t="s">
        <v>269</v>
      </c>
      <c r="I554" s="27" t="s">
        <v>369</v>
      </c>
      <c r="J554" s="27" t="s">
        <v>452</v>
      </c>
      <c r="K554" s="27" t="s">
        <v>458</v>
      </c>
      <c r="L554" s="27" t="s">
        <v>414</v>
      </c>
      <c r="M554" s="27" t="s">
        <v>486</v>
      </c>
      <c r="N554" s="27" t="s">
        <v>329</v>
      </c>
      <c r="O554" s="27" t="s">
        <v>278</v>
      </c>
      <c r="P554" s="27" t="s">
        <v>408</v>
      </c>
    </row>
    <row r="555" spans="5:16" ht="135" x14ac:dyDescent="0.25">
      <c r="E555" s="27" t="s">
        <v>308</v>
      </c>
      <c r="F555" s="28" t="s">
        <v>541</v>
      </c>
      <c r="G555" s="28" t="s">
        <v>275</v>
      </c>
      <c r="H555" s="27" t="s">
        <v>269</v>
      </c>
      <c r="I555" s="27" t="s">
        <v>437</v>
      </c>
      <c r="J555" s="27" t="s">
        <v>406</v>
      </c>
      <c r="K555" s="27" t="s">
        <v>327</v>
      </c>
      <c r="L555" s="27" t="s">
        <v>478</v>
      </c>
      <c r="M555" s="27" t="s">
        <v>277</v>
      </c>
      <c r="N555" s="27" t="s">
        <v>329</v>
      </c>
      <c r="O555" s="27" t="s">
        <v>278</v>
      </c>
      <c r="P555" s="27" t="s">
        <v>408</v>
      </c>
    </row>
    <row r="556" spans="5:16" ht="90" x14ac:dyDescent="0.25">
      <c r="E556" s="27" t="s">
        <v>323</v>
      </c>
      <c r="F556" s="28" t="s">
        <v>370</v>
      </c>
      <c r="G556" s="28" t="s">
        <v>371</v>
      </c>
      <c r="H556" s="27" t="s">
        <v>174</v>
      </c>
      <c r="I556" s="27" t="s">
        <v>465</v>
      </c>
      <c r="J556" s="27" t="s">
        <v>178</v>
      </c>
      <c r="K556" s="27" t="s">
        <v>315</v>
      </c>
      <c r="L556" s="27" t="s">
        <v>267</v>
      </c>
      <c r="M556" s="27" t="s">
        <v>253</v>
      </c>
      <c r="N556" s="27" t="s">
        <v>362</v>
      </c>
      <c r="O556" s="27" t="s">
        <v>278</v>
      </c>
      <c r="P556" s="27" t="s">
        <v>408</v>
      </c>
    </row>
    <row r="557" spans="5:16" ht="105" x14ac:dyDescent="0.25">
      <c r="E557" s="27" t="s">
        <v>399</v>
      </c>
      <c r="F557" s="28" t="s">
        <v>397</v>
      </c>
      <c r="G557" s="28" t="s">
        <v>275</v>
      </c>
      <c r="H557" s="27" t="s">
        <v>269</v>
      </c>
      <c r="I557" s="27" t="s">
        <v>336</v>
      </c>
      <c r="J557" s="27" t="s">
        <v>531</v>
      </c>
      <c r="K557" s="27" t="s">
        <v>294</v>
      </c>
      <c r="L557" s="27" t="s">
        <v>351</v>
      </c>
      <c r="M557" s="27" t="s">
        <v>435</v>
      </c>
      <c r="N557" s="27" t="s">
        <v>362</v>
      </c>
      <c r="O557" s="27" t="s">
        <v>340</v>
      </c>
      <c r="P557" s="27" t="s">
        <v>408</v>
      </c>
    </row>
    <row r="558" spans="5:16" ht="105" x14ac:dyDescent="0.25">
      <c r="E558" s="27" t="s">
        <v>326</v>
      </c>
      <c r="F558" s="28" t="s">
        <v>370</v>
      </c>
      <c r="G558" s="28" t="s">
        <v>248</v>
      </c>
      <c r="H558" s="27" t="s">
        <v>269</v>
      </c>
      <c r="I558" s="27" t="s">
        <v>249</v>
      </c>
      <c r="J558" s="27" t="s">
        <v>511</v>
      </c>
      <c r="K558" s="27" t="s">
        <v>464</v>
      </c>
      <c r="L558" s="27" t="s">
        <v>351</v>
      </c>
      <c r="M558" s="27" t="s">
        <v>277</v>
      </c>
      <c r="N558" s="27" t="s">
        <v>271</v>
      </c>
      <c r="O558" s="27" t="s">
        <v>278</v>
      </c>
      <c r="P558" s="27" t="s">
        <v>408</v>
      </c>
    </row>
    <row r="559" spans="5:16" ht="120" x14ac:dyDescent="0.25">
      <c r="E559" s="27" t="s">
        <v>361</v>
      </c>
      <c r="F559" s="28" t="s">
        <v>491</v>
      </c>
      <c r="G559" s="28" t="s">
        <v>259</v>
      </c>
      <c r="H559" s="27" t="s">
        <v>269</v>
      </c>
      <c r="I559" s="27" t="s">
        <v>292</v>
      </c>
      <c r="J559" s="27" t="s">
        <v>319</v>
      </c>
      <c r="K559" s="27" t="s">
        <v>294</v>
      </c>
      <c r="L559" s="27" t="s">
        <v>372</v>
      </c>
      <c r="M559" s="27" t="s">
        <v>253</v>
      </c>
      <c r="N559" s="27" t="s">
        <v>362</v>
      </c>
      <c r="O559" s="27" t="s">
        <v>340</v>
      </c>
      <c r="P559" s="27" t="s">
        <v>408</v>
      </c>
    </row>
    <row r="560" spans="5:16" ht="135" x14ac:dyDescent="0.25">
      <c r="E560" s="27" t="s">
        <v>308</v>
      </c>
      <c r="F560" s="28" t="s">
        <v>397</v>
      </c>
      <c r="G560" s="28" t="s">
        <v>317</v>
      </c>
      <c r="H560" s="27" t="s">
        <v>269</v>
      </c>
      <c r="I560" s="27" t="s">
        <v>287</v>
      </c>
      <c r="J560" s="27" t="s">
        <v>359</v>
      </c>
      <c r="K560" s="27" t="s">
        <v>327</v>
      </c>
      <c r="L560" s="27" t="s">
        <v>321</v>
      </c>
      <c r="M560" s="27" t="s">
        <v>277</v>
      </c>
      <c r="N560" s="27" t="s">
        <v>460</v>
      </c>
      <c r="O560" s="27" t="s">
        <v>272</v>
      </c>
      <c r="P560" s="27" t="s">
        <v>408</v>
      </c>
    </row>
    <row r="561" spans="5:16" ht="90" x14ac:dyDescent="0.25">
      <c r="E561" s="27" t="s">
        <v>399</v>
      </c>
      <c r="F561" s="28" t="s">
        <v>399</v>
      </c>
      <c r="G561" s="28" t="s">
        <v>275</v>
      </c>
      <c r="H561" s="27" t="s">
        <v>269</v>
      </c>
      <c r="I561" s="27" t="s">
        <v>610</v>
      </c>
      <c r="J561" s="27" t="s">
        <v>531</v>
      </c>
      <c r="K561" s="27" t="s">
        <v>315</v>
      </c>
      <c r="L561" s="27" t="s">
        <v>331</v>
      </c>
      <c r="M561" s="27" t="s">
        <v>515</v>
      </c>
      <c r="N561" s="27" t="s">
        <v>362</v>
      </c>
      <c r="O561" s="27" t="s">
        <v>374</v>
      </c>
      <c r="P561" s="27" t="s">
        <v>408</v>
      </c>
    </row>
    <row r="562" spans="5:16" ht="90" x14ac:dyDescent="0.25">
      <c r="E562" s="27" t="s">
        <v>361</v>
      </c>
      <c r="F562" s="28" t="s">
        <v>248</v>
      </c>
      <c r="G562" s="28" t="s">
        <v>356</v>
      </c>
      <c r="H562" s="27" t="s">
        <v>495</v>
      </c>
      <c r="I562" s="27" t="s">
        <v>386</v>
      </c>
      <c r="J562" s="27" t="s">
        <v>531</v>
      </c>
      <c r="K562" s="27" t="s">
        <v>458</v>
      </c>
      <c r="L562" s="27" t="s">
        <v>321</v>
      </c>
      <c r="M562" s="27" t="s">
        <v>86</v>
      </c>
      <c r="N562" s="27" t="s">
        <v>329</v>
      </c>
      <c r="O562" s="27" t="s">
        <v>272</v>
      </c>
      <c r="P562" s="27" t="s">
        <v>408</v>
      </c>
    </row>
    <row r="563" spans="5:16" ht="120" x14ac:dyDescent="0.25">
      <c r="E563" s="27" t="s">
        <v>547</v>
      </c>
      <c r="F563" s="28" t="s">
        <v>491</v>
      </c>
      <c r="G563" s="28" t="s">
        <v>280</v>
      </c>
      <c r="H563" s="27" t="s">
        <v>269</v>
      </c>
      <c r="I563" s="27" t="s">
        <v>609</v>
      </c>
      <c r="J563" s="27" t="s">
        <v>528</v>
      </c>
      <c r="K563" s="27" t="s">
        <v>458</v>
      </c>
      <c r="L563" s="27" t="s">
        <v>478</v>
      </c>
      <c r="M563" s="27" t="s">
        <v>306</v>
      </c>
      <c r="N563" s="27" t="s">
        <v>362</v>
      </c>
      <c r="O563" s="27" t="s">
        <v>340</v>
      </c>
      <c r="P563" s="27" t="s">
        <v>408</v>
      </c>
    </row>
    <row r="564" spans="5:16" ht="120" x14ac:dyDescent="0.25">
      <c r="E564" s="27" t="s">
        <v>431</v>
      </c>
      <c r="F564" s="28" t="s">
        <v>248</v>
      </c>
      <c r="G564" s="28" t="s">
        <v>425</v>
      </c>
      <c r="H564" s="27" t="s">
        <v>269</v>
      </c>
      <c r="I564" s="27" t="s">
        <v>537</v>
      </c>
      <c r="J564" s="27" t="s">
        <v>526</v>
      </c>
      <c r="K564" s="27" t="s">
        <v>288</v>
      </c>
      <c r="L564" s="27" t="s">
        <v>321</v>
      </c>
      <c r="M564" s="27" t="s">
        <v>306</v>
      </c>
      <c r="N564" s="27" t="s">
        <v>329</v>
      </c>
      <c r="O564" s="27" t="s">
        <v>272</v>
      </c>
      <c r="P564" s="27" t="s">
        <v>408</v>
      </c>
    </row>
    <row r="565" spans="5:16" ht="120" x14ac:dyDescent="0.25">
      <c r="E565" s="27" t="s">
        <v>462</v>
      </c>
      <c r="F565" s="28" t="s">
        <v>247</v>
      </c>
      <c r="G565" s="28" t="s">
        <v>259</v>
      </c>
      <c r="H565" s="27" t="s">
        <v>174</v>
      </c>
      <c r="I565" s="27" t="s">
        <v>349</v>
      </c>
      <c r="J565" s="27" t="s">
        <v>511</v>
      </c>
      <c r="K565" s="27" t="s">
        <v>464</v>
      </c>
      <c r="L565" s="27" t="s">
        <v>372</v>
      </c>
      <c r="M565" s="27" t="s">
        <v>253</v>
      </c>
      <c r="N565" s="27" t="s">
        <v>65</v>
      </c>
      <c r="O565" s="27" t="s">
        <v>340</v>
      </c>
      <c r="P565" s="27" t="s">
        <v>408</v>
      </c>
    </row>
    <row r="566" spans="5:16" ht="135" x14ac:dyDescent="0.25">
      <c r="E566" s="27" t="s">
        <v>246</v>
      </c>
      <c r="F566" s="28" t="s">
        <v>343</v>
      </c>
      <c r="G566" s="28" t="s">
        <v>356</v>
      </c>
      <c r="H566" s="27" t="s">
        <v>269</v>
      </c>
      <c r="I566" s="27" t="s">
        <v>349</v>
      </c>
      <c r="J566" s="27" t="s">
        <v>499</v>
      </c>
      <c r="K566" s="27" t="s">
        <v>327</v>
      </c>
      <c r="L566" s="27" t="s">
        <v>267</v>
      </c>
      <c r="M566" s="27" t="s">
        <v>366</v>
      </c>
      <c r="N566" s="27" t="s">
        <v>271</v>
      </c>
      <c r="O566" s="27" t="s">
        <v>272</v>
      </c>
      <c r="P566" s="27" t="s">
        <v>408</v>
      </c>
    </row>
    <row r="567" spans="5:16" ht="120" x14ac:dyDescent="0.25">
      <c r="E567" s="27" t="s">
        <v>596</v>
      </c>
      <c r="F567" s="28" t="s">
        <v>399</v>
      </c>
      <c r="G567" s="28" t="s">
        <v>248</v>
      </c>
      <c r="H567" s="27" t="s">
        <v>269</v>
      </c>
      <c r="I567" s="27" t="s">
        <v>287</v>
      </c>
      <c r="J567" s="27" t="s">
        <v>21</v>
      </c>
      <c r="K567" s="27" t="s">
        <v>320</v>
      </c>
      <c r="L567" s="27" t="s">
        <v>372</v>
      </c>
      <c r="M567" s="27" t="s">
        <v>253</v>
      </c>
      <c r="N567" s="27" t="s">
        <v>298</v>
      </c>
      <c r="O567" s="27" t="s">
        <v>278</v>
      </c>
      <c r="P567" s="27" t="s">
        <v>408</v>
      </c>
    </row>
    <row r="568" spans="5:16" ht="105" x14ac:dyDescent="0.25">
      <c r="E568" s="27" t="s">
        <v>399</v>
      </c>
      <c r="F568" s="28" t="s">
        <v>370</v>
      </c>
      <c r="G568" s="28" t="s">
        <v>305</v>
      </c>
      <c r="H568" s="27" t="s">
        <v>269</v>
      </c>
      <c r="I568" s="27" t="s">
        <v>311</v>
      </c>
      <c r="J568" s="27" t="s">
        <v>388</v>
      </c>
      <c r="K568" s="27" t="s">
        <v>294</v>
      </c>
      <c r="L568" s="27" t="s">
        <v>478</v>
      </c>
      <c r="M568" s="27" t="s">
        <v>86</v>
      </c>
      <c r="N568" s="27" t="s">
        <v>298</v>
      </c>
      <c r="O568" s="27" t="s">
        <v>340</v>
      </c>
      <c r="P568" s="27" t="s">
        <v>408</v>
      </c>
    </row>
    <row r="569" spans="5:16" ht="90" x14ac:dyDescent="0.25">
      <c r="E569" s="27" t="s">
        <v>596</v>
      </c>
      <c r="F569" s="28" t="s">
        <v>302</v>
      </c>
      <c r="G569" s="28" t="s">
        <v>356</v>
      </c>
      <c r="H569" s="27" t="s">
        <v>495</v>
      </c>
      <c r="I569" s="27" t="s">
        <v>386</v>
      </c>
      <c r="J569" s="27" t="s">
        <v>282</v>
      </c>
      <c r="K569" s="27" t="s">
        <v>94</v>
      </c>
      <c r="L569" s="27" t="s">
        <v>478</v>
      </c>
      <c r="M569" s="27" t="s">
        <v>486</v>
      </c>
      <c r="N569" s="27" t="s">
        <v>298</v>
      </c>
      <c r="O569" s="27" t="s">
        <v>278</v>
      </c>
      <c r="P569" s="27" t="s">
        <v>408</v>
      </c>
    </row>
    <row r="570" spans="5:16" ht="105" x14ac:dyDescent="0.25">
      <c r="E570" s="27" t="s">
        <v>361</v>
      </c>
      <c r="F570" s="28" t="s">
        <v>343</v>
      </c>
      <c r="G570" s="28" t="s">
        <v>346</v>
      </c>
      <c r="H570" s="27" t="s">
        <v>269</v>
      </c>
      <c r="I570" s="27" t="s">
        <v>249</v>
      </c>
      <c r="J570" s="27" t="s">
        <v>499</v>
      </c>
      <c r="K570" s="27" t="s">
        <v>315</v>
      </c>
      <c r="L570" s="27" t="s">
        <v>478</v>
      </c>
      <c r="M570" s="27" t="s">
        <v>435</v>
      </c>
      <c r="N570" s="27" t="s">
        <v>298</v>
      </c>
      <c r="O570" s="27" t="s">
        <v>278</v>
      </c>
      <c r="P570" s="27" t="s">
        <v>408</v>
      </c>
    </row>
    <row r="571" spans="5:16" ht="135" x14ac:dyDescent="0.25">
      <c r="E571" s="27" t="s">
        <v>399</v>
      </c>
      <c r="F571" s="28" t="s">
        <v>286</v>
      </c>
      <c r="G571" s="28" t="s">
        <v>371</v>
      </c>
      <c r="H571" s="27" t="s">
        <v>269</v>
      </c>
      <c r="I571" s="27" t="s">
        <v>336</v>
      </c>
      <c r="J571" s="27" t="s">
        <v>297</v>
      </c>
      <c r="K571" s="27" t="s">
        <v>327</v>
      </c>
      <c r="L571" s="27" t="s">
        <v>331</v>
      </c>
      <c r="M571" s="27" t="s">
        <v>486</v>
      </c>
      <c r="N571" s="27" t="s">
        <v>298</v>
      </c>
      <c r="O571" s="27" t="s">
        <v>272</v>
      </c>
    </row>
    <row r="572" spans="5:16" ht="120" x14ac:dyDescent="0.25">
      <c r="E572" s="27" t="s">
        <v>308</v>
      </c>
      <c r="F572" s="28" t="s">
        <v>302</v>
      </c>
      <c r="G572" s="28" t="s">
        <v>425</v>
      </c>
      <c r="H572" s="27" t="s">
        <v>19</v>
      </c>
      <c r="I572" s="27" t="s">
        <v>249</v>
      </c>
      <c r="J572" s="27" t="s">
        <v>406</v>
      </c>
      <c r="K572" s="27" t="s">
        <v>288</v>
      </c>
      <c r="L572" s="27" t="s">
        <v>321</v>
      </c>
      <c r="M572" s="27" t="s">
        <v>306</v>
      </c>
      <c r="N572" s="27" t="s">
        <v>298</v>
      </c>
      <c r="O572" s="27" t="s">
        <v>476</v>
      </c>
    </row>
    <row r="573" spans="5:16" ht="105" x14ac:dyDescent="0.25">
      <c r="E573" s="27" t="s">
        <v>246</v>
      </c>
      <c r="F573" s="28" t="s">
        <v>612</v>
      </c>
      <c r="G573" s="28" t="s">
        <v>305</v>
      </c>
      <c r="H573" s="27" t="s">
        <v>19</v>
      </c>
      <c r="I573" s="27" t="s">
        <v>287</v>
      </c>
      <c r="J573" s="27" t="s">
        <v>531</v>
      </c>
      <c r="K573" s="27" t="s">
        <v>294</v>
      </c>
      <c r="L573" s="27" t="s">
        <v>372</v>
      </c>
      <c r="M573" s="27" t="s">
        <v>486</v>
      </c>
      <c r="N573" s="27" t="s">
        <v>460</v>
      </c>
      <c r="O573" s="27" t="s">
        <v>278</v>
      </c>
    </row>
    <row r="574" spans="5:16" ht="90" x14ac:dyDescent="0.25">
      <c r="E574" s="27" t="s">
        <v>399</v>
      </c>
      <c r="F574" s="28" t="s">
        <v>397</v>
      </c>
      <c r="G574" s="28" t="s">
        <v>317</v>
      </c>
      <c r="H574" s="27" t="s">
        <v>19</v>
      </c>
      <c r="I574" s="27" t="s">
        <v>318</v>
      </c>
      <c r="J574" s="27" t="s">
        <v>297</v>
      </c>
      <c r="K574" s="27" t="s">
        <v>395</v>
      </c>
      <c r="L574" s="27" t="s">
        <v>478</v>
      </c>
      <c r="M574" s="27" t="s">
        <v>515</v>
      </c>
      <c r="N574" s="27" t="s">
        <v>298</v>
      </c>
      <c r="O574" s="27" t="s">
        <v>278</v>
      </c>
    </row>
    <row r="575" spans="5:16" ht="135" x14ac:dyDescent="0.25">
      <c r="E575" s="27" t="s">
        <v>246</v>
      </c>
      <c r="F575" s="28" t="s">
        <v>506</v>
      </c>
      <c r="G575" s="28" t="s">
        <v>280</v>
      </c>
      <c r="H575" s="27" t="s">
        <v>269</v>
      </c>
      <c r="I575" s="27" t="s">
        <v>318</v>
      </c>
      <c r="J575" s="27" t="s">
        <v>528</v>
      </c>
      <c r="K575" s="27" t="s">
        <v>327</v>
      </c>
      <c r="L575" s="27" t="s">
        <v>513</v>
      </c>
      <c r="M575" s="27" t="s">
        <v>515</v>
      </c>
      <c r="N575" s="27" t="s">
        <v>329</v>
      </c>
      <c r="O575" s="27" t="s">
        <v>374</v>
      </c>
    </row>
    <row r="576" spans="5:16" ht="120" x14ac:dyDescent="0.25">
      <c r="E576" s="27" t="s">
        <v>308</v>
      </c>
      <c r="F576" s="28" t="s">
        <v>397</v>
      </c>
      <c r="G576" s="28" t="s">
        <v>371</v>
      </c>
      <c r="H576" s="27" t="s">
        <v>19</v>
      </c>
      <c r="I576" s="27" t="s">
        <v>610</v>
      </c>
      <c r="J576" s="27" t="s">
        <v>531</v>
      </c>
      <c r="K576" s="27" t="s">
        <v>458</v>
      </c>
      <c r="L576" s="27" t="s">
        <v>414</v>
      </c>
      <c r="M576" s="27" t="s">
        <v>253</v>
      </c>
      <c r="N576" s="27" t="s">
        <v>65</v>
      </c>
      <c r="O576" s="27" t="s">
        <v>278</v>
      </c>
    </row>
    <row r="577" spans="5:15" ht="105" x14ac:dyDescent="0.25">
      <c r="E577" s="27" t="s">
        <v>246</v>
      </c>
      <c r="F577" s="28" t="s">
        <v>247</v>
      </c>
      <c r="G577" s="28" t="s">
        <v>425</v>
      </c>
      <c r="H577" s="27" t="s">
        <v>174</v>
      </c>
      <c r="I577" s="27" t="s">
        <v>386</v>
      </c>
      <c r="J577" s="27" t="s">
        <v>178</v>
      </c>
      <c r="K577" s="27" t="s">
        <v>395</v>
      </c>
      <c r="L577" s="27" t="s">
        <v>414</v>
      </c>
      <c r="M577" s="27" t="s">
        <v>486</v>
      </c>
      <c r="N577" s="27" t="s">
        <v>298</v>
      </c>
      <c r="O577" s="27" t="s">
        <v>278</v>
      </c>
    </row>
    <row r="578" spans="5:15" ht="105" x14ac:dyDescent="0.25">
      <c r="E578" s="27" t="s">
        <v>308</v>
      </c>
      <c r="F578" s="28" t="s">
        <v>343</v>
      </c>
      <c r="G578" s="28" t="s">
        <v>275</v>
      </c>
      <c r="H578" s="27" t="s">
        <v>269</v>
      </c>
      <c r="I578" s="27" t="s">
        <v>437</v>
      </c>
      <c r="J578" s="27" t="s">
        <v>413</v>
      </c>
      <c r="K578" s="27" t="s">
        <v>458</v>
      </c>
      <c r="L578" s="27" t="s">
        <v>414</v>
      </c>
      <c r="M578" s="27" t="s">
        <v>486</v>
      </c>
      <c r="N578" s="27" t="s">
        <v>329</v>
      </c>
      <c r="O578" s="27" t="s">
        <v>374</v>
      </c>
    </row>
    <row r="579" spans="5:15" ht="90" x14ac:dyDescent="0.25">
      <c r="E579" s="27" t="s">
        <v>323</v>
      </c>
      <c r="F579" s="28" t="s">
        <v>248</v>
      </c>
      <c r="G579" s="28" t="s">
        <v>371</v>
      </c>
      <c r="H579" s="27" t="s">
        <v>495</v>
      </c>
      <c r="I579" s="27" t="s">
        <v>311</v>
      </c>
      <c r="J579" s="27" t="s">
        <v>413</v>
      </c>
      <c r="K579" s="27" t="s">
        <v>464</v>
      </c>
      <c r="L579" s="27" t="s">
        <v>321</v>
      </c>
      <c r="M579" s="27" t="s">
        <v>253</v>
      </c>
      <c r="N579" s="27" t="s">
        <v>362</v>
      </c>
      <c r="O579" s="27" t="s">
        <v>374</v>
      </c>
    </row>
    <row r="580" spans="5:15" ht="120" x14ac:dyDescent="0.25">
      <c r="E580" s="27" t="s">
        <v>246</v>
      </c>
      <c r="F580" s="28" t="s">
        <v>343</v>
      </c>
      <c r="G580" s="28" t="s">
        <v>346</v>
      </c>
      <c r="H580" s="27" t="s">
        <v>269</v>
      </c>
      <c r="I580" s="27" t="s">
        <v>311</v>
      </c>
      <c r="J580" s="27" t="s">
        <v>499</v>
      </c>
      <c r="K580" s="27" t="s">
        <v>288</v>
      </c>
      <c r="L580" s="27" t="s">
        <v>267</v>
      </c>
      <c r="M580" s="27" t="s">
        <v>486</v>
      </c>
      <c r="N580" s="27" t="s">
        <v>298</v>
      </c>
      <c r="O580" s="27" t="s">
        <v>278</v>
      </c>
    </row>
    <row r="581" spans="5:15" ht="90" x14ac:dyDescent="0.25">
      <c r="E581" s="27" t="s">
        <v>417</v>
      </c>
      <c r="F581" s="28" t="s">
        <v>397</v>
      </c>
      <c r="G581" s="28" t="s">
        <v>280</v>
      </c>
      <c r="H581" s="27" t="s">
        <v>269</v>
      </c>
      <c r="I581" s="27" t="s">
        <v>311</v>
      </c>
      <c r="J581" s="27" t="s">
        <v>178</v>
      </c>
      <c r="K581" s="27" t="s">
        <v>395</v>
      </c>
      <c r="L581" s="27" t="s">
        <v>331</v>
      </c>
      <c r="M581" s="27" t="s">
        <v>306</v>
      </c>
      <c r="N581" s="27" t="s">
        <v>329</v>
      </c>
      <c r="O581" s="27" t="s">
        <v>278</v>
      </c>
    </row>
    <row r="582" spans="5:15" ht="105" x14ac:dyDescent="0.25">
      <c r="E582" s="27" t="s">
        <v>431</v>
      </c>
      <c r="F582" s="28" t="s">
        <v>247</v>
      </c>
      <c r="G582" s="28" t="s">
        <v>317</v>
      </c>
      <c r="H582" s="27" t="s">
        <v>495</v>
      </c>
      <c r="I582" s="27" t="s">
        <v>437</v>
      </c>
      <c r="J582" s="27" t="s">
        <v>483</v>
      </c>
      <c r="K582" s="27" t="s">
        <v>294</v>
      </c>
      <c r="L582" s="27" t="s">
        <v>365</v>
      </c>
      <c r="M582" s="27" t="s">
        <v>86</v>
      </c>
      <c r="N582" s="27" t="s">
        <v>271</v>
      </c>
      <c r="O582" s="27" t="s">
        <v>272</v>
      </c>
    </row>
    <row r="583" spans="5:15" ht="135" x14ac:dyDescent="0.25">
      <c r="E583" s="27" t="s">
        <v>399</v>
      </c>
      <c r="F583" s="28" t="s">
        <v>397</v>
      </c>
      <c r="G583" s="28" t="s">
        <v>248</v>
      </c>
      <c r="H583" s="27" t="s">
        <v>174</v>
      </c>
      <c r="I583" s="27" t="s">
        <v>287</v>
      </c>
      <c r="J583" s="27" t="s">
        <v>319</v>
      </c>
      <c r="K583" s="27" t="s">
        <v>327</v>
      </c>
      <c r="L583" s="27" t="s">
        <v>522</v>
      </c>
      <c r="M583" s="27" t="s">
        <v>486</v>
      </c>
      <c r="N583" s="27" t="s">
        <v>329</v>
      </c>
      <c r="O583" s="27" t="s">
        <v>278</v>
      </c>
    </row>
    <row r="584" spans="5:15" ht="105" x14ac:dyDescent="0.25">
      <c r="E584" s="27" t="s">
        <v>326</v>
      </c>
      <c r="F584" s="28" t="s">
        <v>343</v>
      </c>
      <c r="G584" s="28" t="s">
        <v>425</v>
      </c>
      <c r="H584" s="27" t="s">
        <v>495</v>
      </c>
      <c r="I584" s="27" t="s">
        <v>336</v>
      </c>
      <c r="J584" s="27" t="s">
        <v>260</v>
      </c>
      <c r="K584" s="27" t="s">
        <v>458</v>
      </c>
      <c r="L584" s="27" t="s">
        <v>414</v>
      </c>
      <c r="M584" s="27" t="s">
        <v>306</v>
      </c>
      <c r="N584" s="27" t="s">
        <v>362</v>
      </c>
      <c r="O584" s="27" t="s">
        <v>340</v>
      </c>
    </row>
    <row r="585" spans="5:15" ht="120" x14ac:dyDescent="0.25">
      <c r="E585" s="27" t="s">
        <v>246</v>
      </c>
      <c r="F585" s="28" t="s">
        <v>286</v>
      </c>
      <c r="G585" s="28" t="s">
        <v>58</v>
      </c>
      <c r="H585" s="27" t="s">
        <v>174</v>
      </c>
      <c r="I585" s="27" t="s">
        <v>336</v>
      </c>
      <c r="J585" s="27" t="s">
        <v>21</v>
      </c>
      <c r="K585" s="27" t="s">
        <v>288</v>
      </c>
      <c r="L585" s="27" t="s">
        <v>566</v>
      </c>
      <c r="M585" s="27" t="s">
        <v>486</v>
      </c>
      <c r="N585" s="27" t="s">
        <v>362</v>
      </c>
      <c r="O585" s="27" t="s">
        <v>272</v>
      </c>
    </row>
    <row r="586" spans="5:15" ht="90" x14ac:dyDescent="0.25">
      <c r="E586" s="27" t="s">
        <v>326</v>
      </c>
      <c r="F586" s="28" t="s">
        <v>370</v>
      </c>
      <c r="G586" s="28" t="s">
        <v>425</v>
      </c>
      <c r="H586" s="27" t="s">
        <v>174</v>
      </c>
      <c r="I586" s="27" t="s">
        <v>369</v>
      </c>
      <c r="J586" s="27" t="s">
        <v>178</v>
      </c>
      <c r="K586" s="27" t="s">
        <v>458</v>
      </c>
      <c r="L586" s="27" t="s">
        <v>331</v>
      </c>
      <c r="M586" s="27" t="s">
        <v>486</v>
      </c>
      <c r="N586" s="27" t="s">
        <v>362</v>
      </c>
      <c r="O586" s="27" t="s">
        <v>272</v>
      </c>
    </row>
    <row r="587" spans="5:15" ht="120" x14ac:dyDescent="0.25">
      <c r="E587" s="27" t="s">
        <v>431</v>
      </c>
      <c r="F587" s="28" t="s">
        <v>247</v>
      </c>
      <c r="G587" s="28" t="s">
        <v>58</v>
      </c>
      <c r="H587" s="27" t="s">
        <v>269</v>
      </c>
      <c r="I587" s="27" t="s">
        <v>318</v>
      </c>
      <c r="J587" s="27" t="s">
        <v>319</v>
      </c>
      <c r="K587" s="27" t="s">
        <v>294</v>
      </c>
      <c r="L587" s="27" t="s">
        <v>321</v>
      </c>
      <c r="M587" s="27" t="s">
        <v>86</v>
      </c>
      <c r="N587" s="27" t="s">
        <v>362</v>
      </c>
      <c r="O587" s="27" t="s">
        <v>278</v>
      </c>
    </row>
    <row r="588" spans="5:15" ht="120" x14ac:dyDescent="0.25">
      <c r="E588" s="27" t="s">
        <v>596</v>
      </c>
      <c r="F588" s="28" t="s">
        <v>314</v>
      </c>
      <c r="G588" s="28" t="s">
        <v>425</v>
      </c>
      <c r="H588" s="27" t="s">
        <v>19</v>
      </c>
      <c r="I588" s="27" t="s">
        <v>537</v>
      </c>
      <c r="J588" s="27" t="s">
        <v>499</v>
      </c>
      <c r="K588" s="27" t="s">
        <v>288</v>
      </c>
      <c r="L588" s="27" t="s">
        <v>522</v>
      </c>
      <c r="M588" s="27" t="s">
        <v>515</v>
      </c>
      <c r="N588" s="27" t="s">
        <v>271</v>
      </c>
      <c r="O588" s="27" t="s">
        <v>340</v>
      </c>
    </row>
    <row r="589" spans="5:15" ht="105" x14ac:dyDescent="0.25">
      <c r="E589" s="27" t="s">
        <v>454</v>
      </c>
      <c r="F589" s="28" t="s">
        <v>491</v>
      </c>
      <c r="G589" s="28" t="s">
        <v>425</v>
      </c>
      <c r="H589" s="27" t="s">
        <v>269</v>
      </c>
      <c r="I589" s="27" t="s">
        <v>336</v>
      </c>
      <c r="J589" s="27" t="s">
        <v>260</v>
      </c>
      <c r="K589" s="27" t="s">
        <v>458</v>
      </c>
      <c r="L589" s="27" t="s">
        <v>522</v>
      </c>
      <c r="M589" s="27" t="s">
        <v>435</v>
      </c>
      <c r="N589" s="27" t="s">
        <v>362</v>
      </c>
      <c r="O589" s="27" t="s">
        <v>278</v>
      </c>
    </row>
    <row r="590" spans="5:15" ht="105" x14ac:dyDescent="0.25">
      <c r="E590" s="27" t="s">
        <v>361</v>
      </c>
      <c r="F590" s="28" t="s">
        <v>247</v>
      </c>
      <c r="G590" s="28" t="s">
        <v>371</v>
      </c>
      <c r="H590" s="27" t="s">
        <v>174</v>
      </c>
      <c r="I590" s="27" t="s">
        <v>537</v>
      </c>
      <c r="J590" s="27" t="s">
        <v>178</v>
      </c>
      <c r="K590" s="27" t="s">
        <v>395</v>
      </c>
      <c r="L590" s="27" t="s">
        <v>267</v>
      </c>
      <c r="M590" s="27" t="s">
        <v>306</v>
      </c>
      <c r="N590" s="27" t="s">
        <v>362</v>
      </c>
      <c r="O590" s="27" t="s">
        <v>278</v>
      </c>
    </row>
    <row r="591" spans="5:15" ht="135" x14ac:dyDescent="0.25">
      <c r="E591" s="27" t="s">
        <v>399</v>
      </c>
      <c r="F591" s="28" t="s">
        <v>397</v>
      </c>
      <c r="G591" s="28" t="s">
        <v>371</v>
      </c>
      <c r="H591" s="27" t="s">
        <v>495</v>
      </c>
      <c r="I591" s="27" t="s">
        <v>287</v>
      </c>
      <c r="J591" s="27" t="s">
        <v>282</v>
      </c>
      <c r="K591" s="27" t="s">
        <v>327</v>
      </c>
      <c r="L591" s="27" t="s">
        <v>522</v>
      </c>
      <c r="M591" s="27" t="s">
        <v>277</v>
      </c>
      <c r="N591" s="27" t="s">
        <v>298</v>
      </c>
      <c r="O591" s="27" t="s">
        <v>374</v>
      </c>
    </row>
    <row r="592" spans="5:15" ht="135" x14ac:dyDescent="0.25">
      <c r="E592" s="27" t="s">
        <v>326</v>
      </c>
      <c r="F592" s="28" t="s">
        <v>370</v>
      </c>
      <c r="G592" s="28" t="s">
        <v>346</v>
      </c>
      <c r="H592" s="27" t="s">
        <v>19</v>
      </c>
      <c r="I592" s="27" t="s">
        <v>590</v>
      </c>
      <c r="J592" s="27" t="s">
        <v>531</v>
      </c>
      <c r="K592" s="27" t="s">
        <v>327</v>
      </c>
      <c r="L592" s="27" t="s">
        <v>414</v>
      </c>
      <c r="M592" s="27" t="s">
        <v>515</v>
      </c>
      <c r="N592" s="27" t="s">
        <v>298</v>
      </c>
      <c r="O592" s="27" t="s">
        <v>476</v>
      </c>
    </row>
    <row r="593" spans="5:15" ht="120" x14ac:dyDescent="0.25">
      <c r="E593" s="27" t="s">
        <v>361</v>
      </c>
      <c r="F593" s="28" t="s">
        <v>608</v>
      </c>
      <c r="G593" s="28" t="s">
        <v>275</v>
      </c>
      <c r="H593" s="27" t="s">
        <v>19</v>
      </c>
      <c r="I593" s="27" t="s">
        <v>318</v>
      </c>
      <c r="J593" s="27" t="s">
        <v>359</v>
      </c>
      <c r="K593" s="27" t="s">
        <v>288</v>
      </c>
      <c r="L593" s="27" t="s">
        <v>525</v>
      </c>
      <c r="M593" s="27" t="s">
        <v>86</v>
      </c>
      <c r="N593" s="27" t="s">
        <v>298</v>
      </c>
      <c r="O593" s="27" t="s">
        <v>278</v>
      </c>
    </row>
    <row r="594" spans="5:15" ht="75" x14ac:dyDescent="0.25">
      <c r="E594" s="27" t="s">
        <v>246</v>
      </c>
      <c r="F594" s="28" t="s">
        <v>370</v>
      </c>
      <c r="G594" s="28" t="s">
        <v>425</v>
      </c>
      <c r="H594" s="27" t="s">
        <v>174</v>
      </c>
      <c r="I594" s="27" t="s">
        <v>463</v>
      </c>
      <c r="J594" s="27" t="s">
        <v>178</v>
      </c>
      <c r="K594" s="27" t="s">
        <v>395</v>
      </c>
      <c r="L594" s="27" t="s">
        <v>365</v>
      </c>
      <c r="M594" s="27" t="s">
        <v>277</v>
      </c>
      <c r="N594" s="27" t="s">
        <v>460</v>
      </c>
      <c r="O594" s="27" t="s">
        <v>374</v>
      </c>
    </row>
    <row r="595" spans="5:15" ht="120" x14ac:dyDescent="0.25">
      <c r="E595" s="27" t="s">
        <v>431</v>
      </c>
      <c r="F595" s="28" t="s">
        <v>370</v>
      </c>
      <c r="G595" s="28" t="s">
        <v>305</v>
      </c>
      <c r="H595" s="27" t="s">
        <v>269</v>
      </c>
      <c r="I595" s="27" t="s">
        <v>318</v>
      </c>
      <c r="J595" s="27" t="s">
        <v>178</v>
      </c>
      <c r="K595" s="27" t="s">
        <v>288</v>
      </c>
      <c r="L595" s="27" t="s">
        <v>267</v>
      </c>
      <c r="M595" s="27" t="s">
        <v>277</v>
      </c>
      <c r="N595" s="27" t="s">
        <v>362</v>
      </c>
      <c r="O595" s="27" t="s">
        <v>272</v>
      </c>
    </row>
    <row r="596" spans="5:15" ht="105" x14ac:dyDescent="0.25">
      <c r="E596" s="27" t="s">
        <v>399</v>
      </c>
      <c r="F596" s="28" t="s">
        <v>286</v>
      </c>
      <c r="G596" s="28" t="s">
        <v>346</v>
      </c>
      <c r="H596" s="27" t="s">
        <v>19</v>
      </c>
      <c r="I596" s="27" t="s">
        <v>311</v>
      </c>
      <c r="J596" s="27" t="s">
        <v>499</v>
      </c>
      <c r="K596" s="27" t="s">
        <v>294</v>
      </c>
      <c r="L596" s="27" t="s">
        <v>414</v>
      </c>
      <c r="M596" s="27" t="s">
        <v>277</v>
      </c>
      <c r="N596" s="27" t="s">
        <v>460</v>
      </c>
      <c r="O596" s="27" t="s">
        <v>278</v>
      </c>
    </row>
    <row r="597" spans="5:15" ht="120" x14ac:dyDescent="0.25">
      <c r="E597" s="27" t="s">
        <v>399</v>
      </c>
      <c r="F597" s="28" t="s">
        <v>491</v>
      </c>
      <c r="G597" s="28" t="s">
        <v>248</v>
      </c>
      <c r="H597" s="27" t="s">
        <v>269</v>
      </c>
      <c r="I597" s="27" t="s">
        <v>349</v>
      </c>
      <c r="J597" s="27" t="s">
        <v>528</v>
      </c>
      <c r="K597" s="27" t="s">
        <v>458</v>
      </c>
      <c r="L597" s="27" t="s">
        <v>267</v>
      </c>
      <c r="M597" s="27" t="s">
        <v>435</v>
      </c>
      <c r="N597" s="27" t="s">
        <v>329</v>
      </c>
      <c r="O597" s="27" t="s">
        <v>476</v>
      </c>
    </row>
    <row r="598" spans="5:15" ht="135" x14ac:dyDescent="0.25">
      <c r="E598" s="27" t="s">
        <v>547</v>
      </c>
      <c r="F598" s="28" t="s">
        <v>397</v>
      </c>
      <c r="G598" s="28" t="s">
        <v>346</v>
      </c>
      <c r="H598" s="27" t="s">
        <v>269</v>
      </c>
      <c r="I598" s="27" t="s">
        <v>386</v>
      </c>
      <c r="J598" s="27" t="s">
        <v>178</v>
      </c>
      <c r="K598" s="27" t="s">
        <v>327</v>
      </c>
      <c r="L598" s="27" t="s">
        <v>321</v>
      </c>
      <c r="M598" s="27" t="s">
        <v>515</v>
      </c>
      <c r="N598" s="27" t="s">
        <v>298</v>
      </c>
      <c r="O598" s="27" t="s">
        <v>278</v>
      </c>
    </row>
    <row r="599" spans="5:15" ht="105" x14ac:dyDescent="0.25">
      <c r="E599" s="27" t="s">
        <v>326</v>
      </c>
      <c r="F599" s="28" t="s">
        <v>248</v>
      </c>
      <c r="G599" s="28" t="s">
        <v>275</v>
      </c>
      <c r="H599" s="27" t="s">
        <v>495</v>
      </c>
      <c r="I599" s="27" t="s">
        <v>249</v>
      </c>
      <c r="J599" s="27" t="s">
        <v>531</v>
      </c>
      <c r="K599" s="27" t="s">
        <v>294</v>
      </c>
      <c r="L599" s="27" t="s">
        <v>321</v>
      </c>
      <c r="M599" s="27" t="s">
        <v>486</v>
      </c>
      <c r="N599" s="27" t="s">
        <v>298</v>
      </c>
      <c r="O599" s="27" t="s">
        <v>272</v>
      </c>
    </row>
    <row r="600" spans="5:15" ht="105" x14ac:dyDescent="0.25">
      <c r="E600" s="27" t="s">
        <v>431</v>
      </c>
      <c r="F600" s="28" t="s">
        <v>541</v>
      </c>
      <c r="G600" s="28" t="s">
        <v>275</v>
      </c>
      <c r="H600" s="27" t="s">
        <v>495</v>
      </c>
      <c r="I600" s="27" t="s">
        <v>349</v>
      </c>
      <c r="J600" s="27" t="s">
        <v>452</v>
      </c>
      <c r="K600" s="27" t="s">
        <v>294</v>
      </c>
      <c r="L600" s="27" t="s">
        <v>514</v>
      </c>
      <c r="M600" s="27" t="s">
        <v>306</v>
      </c>
      <c r="N600" s="27" t="s">
        <v>329</v>
      </c>
      <c r="O600" s="27" t="s">
        <v>374</v>
      </c>
    </row>
    <row r="601" spans="5:15" ht="120" x14ac:dyDescent="0.25">
      <c r="E601" s="27" t="s">
        <v>399</v>
      </c>
      <c r="F601" s="28" t="s">
        <v>286</v>
      </c>
      <c r="G601" s="28" t="s">
        <v>425</v>
      </c>
      <c r="H601" s="27" t="s">
        <v>19</v>
      </c>
      <c r="I601" s="27" t="s">
        <v>318</v>
      </c>
      <c r="J601" s="27" t="s">
        <v>528</v>
      </c>
      <c r="K601" s="27" t="s">
        <v>458</v>
      </c>
      <c r="L601" s="27" t="s">
        <v>566</v>
      </c>
      <c r="M601" s="27" t="s">
        <v>306</v>
      </c>
      <c r="N601" s="27" t="s">
        <v>271</v>
      </c>
      <c r="O601" s="27" t="s">
        <v>340</v>
      </c>
    </row>
    <row r="602" spans="5:15" ht="90" x14ac:dyDescent="0.25">
      <c r="E602" s="27" t="s">
        <v>361</v>
      </c>
      <c r="F602" s="28" t="s">
        <v>248</v>
      </c>
      <c r="G602" s="28" t="s">
        <v>317</v>
      </c>
      <c r="H602" s="27" t="s">
        <v>495</v>
      </c>
      <c r="I602" s="27" t="s">
        <v>318</v>
      </c>
      <c r="J602" s="27" t="s">
        <v>178</v>
      </c>
      <c r="K602" s="27" t="s">
        <v>395</v>
      </c>
      <c r="L602" s="27" t="s">
        <v>321</v>
      </c>
      <c r="M602" s="27" t="s">
        <v>435</v>
      </c>
      <c r="N602" s="27" t="s">
        <v>271</v>
      </c>
      <c r="O602" s="27" t="s">
        <v>278</v>
      </c>
    </row>
    <row r="603" spans="5:15" ht="120" x14ac:dyDescent="0.25">
      <c r="E603" s="27" t="s">
        <v>547</v>
      </c>
      <c r="F603" s="28" t="s">
        <v>247</v>
      </c>
      <c r="G603" s="28" t="s">
        <v>317</v>
      </c>
      <c r="H603" s="27" t="s">
        <v>495</v>
      </c>
      <c r="I603" s="27" t="s">
        <v>465</v>
      </c>
      <c r="J603" s="27" t="s">
        <v>359</v>
      </c>
      <c r="K603" s="27" t="s">
        <v>320</v>
      </c>
      <c r="L603" s="27" t="s">
        <v>267</v>
      </c>
      <c r="M603" s="27" t="s">
        <v>86</v>
      </c>
      <c r="N603" s="27" t="s">
        <v>298</v>
      </c>
      <c r="O603" s="27" t="s">
        <v>278</v>
      </c>
    </row>
    <row r="604" spans="5:15" ht="105" x14ac:dyDescent="0.25">
      <c r="E604" s="27" t="s">
        <v>326</v>
      </c>
      <c r="F604" s="28" t="s">
        <v>302</v>
      </c>
      <c r="G604" s="28" t="s">
        <v>371</v>
      </c>
      <c r="H604" s="27" t="s">
        <v>19</v>
      </c>
      <c r="I604" s="27" t="s">
        <v>336</v>
      </c>
      <c r="J604" s="27" t="s">
        <v>413</v>
      </c>
      <c r="K604" s="27" t="s">
        <v>294</v>
      </c>
      <c r="L604" s="27" t="s">
        <v>522</v>
      </c>
      <c r="M604" s="27" t="s">
        <v>439</v>
      </c>
      <c r="N604" s="27" t="s">
        <v>329</v>
      </c>
      <c r="O604" s="27" t="s">
        <v>278</v>
      </c>
    </row>
    <row r="605" spans="5:15" ht="105" x14ac:dyDescent="0.25">
      <c r="E605" s="27" t="s">
        <v>361</v>
      </c>
      <c r="F605" s="28" t="s">
        <v>247</v>
      </c>
      <c r="G605" s="28" t="s">
        <v>248</v>
      </c>
      <c r="H605" s="27" t="s">
        <v>174</v>
      </c>
      <c r="I605" s="27" t="s">
        <v>249</v>
      </c>
      <c r="J605" s="27" t="s">
        <v>178</v>
      </c>
      <c r="K605" s="27" t="s">
        <v>94</v>
      </c>
      <c r="L605" s="27" t="s">
        <v>365</v>
      </c>
      <c r="M605" s="27" t="s">
        <v>253</v>
      </c>
      <c r="N605" s="27" t="s">
        <v>362</v>
      </c>
      <c r="O605" s="27" t="s">
        <v>278</v>
      </c>
    </row>
    <row r="606" spans="5:15" ht="105" x14ac:dyDescent="0.25">
      <c r="E606" s="27" t="s">
        <v>246</v>
      </c>
      <c r="F606" s="28" t="s">
        <v>491</v>
      </c>
      <c r="G606" s="28" t="s">
        <v>305</v>
      </c>
      <c r="H606" s="27" t="s">
        <v>174</v>
      </c>
      <c r="I606" s="27" t="s">
        <v>444</v>
      </c>
      <c r="J606" s="27" t="s">
        <v>178</v>
      </c>
      <c r="K606" s="27" t="s">
        <v>294</v>
      </c>
      <c r="L606" s="27" t="s">
        <v>321</v>
      </c>
      <c r="M606" s="27" t="s">
        <v>435</v>
      </c>
      <c r="N606" s="27" t="s">
        <v>362</v>
      </c>
      <c r="O606" s="27" t="s">
        <v>272</v>
      </c>
    </row>
    <row r="607" spans="5:15" ht="105" x14ac:dyDescent="0.25">
      <c r="E607" s="27" t="s">
        <v>454</v>
      </c>
      <c r="F607" s="28" t="s">
        <v>491</v>
      </c>
      <c r="G607" s="28" t="s">
        <v>425</v>
      </c>
      <c r="H607" s="27" t="s">
        <v>495</v>
      </c>
      <c r="I607" s="27" t="s">
        <v>336</v>
      </c>
      <c r="J607" s="27" t="s">
        <v>359</v>
      </c>
      <c r="K607" s="27" t="s">
        <v>464</v>
      </c>
      <c r="L607" s="27" t="s">
        <v>365</v>
      </c>
      <c r="M607" s="27" t="s">
        <v>306</v>
      </c>
      <c r="N607" s="27" t="s">
        <v>362</v>
      </c>
      <c r="O607" s="27" t="s">
        <v>278</v>
      </c>
    </row>
    <row r="608" spans="5:15" ht="105" x14ac:dyDescent="0.25">
      <c r="E608" s="27" t="s">
        <v>399</v>
      </c>
      <c r="F608" s="28" t="s">
        <v>343</v>
      </c>
      <c r="G608" s="28" t="s">
        <v>425</v>
      </c>
      <c r="H608" s="27" t="s">
        <v>174</v>
      </c>
      <c r="I608" s="27" t="s">
        <v>336</v>
      </c>
      <c r="J608" s="27" t="s">
        <v>406</v>
      </c>
      <c r="K608" s="27" t="s">
        <v>458</v>
      </c>
      <c r="L608" s="27" t="s">
        <v>478</v>
      </c>
      <c r="M608" s="27" t="s">
        <v>486</v>
      </c>
      <c r="N608" s="27" t="s">
        <v>271</v>
      </c>
      <c r="O608" s="27" t="s">
        <v>374</v>
      </c>
    </row>
    <row r="609" spans="5:15" ht="105" x14ac:dyDescent="0.25">
      <c r="E609" s="27" t="s">
        <v>361</v>
      </c>
      <c r="F609" s="28" t="s">
        <v>343</v>
      </c>
      <c r="G609" s="28" t="s">
        <v>317</v>
      </c>
      <c r="H609" s="27" t="s">
        <v>174</v>
      </c>
      <c r="I609" s="27" t="s">
        <v>318</v>
      </c>
      <c r="J609" s="27" t="s">
        <v>297</v>
      </c>
      <c r="K609" s="27" t="s">
        <v>458</v>
      </c>
      <c r="L609" s="27" t="s">
        <v>321</v>
      </c>
      <c r="M609" s="27" t="s">
        <v>306</v>
      </c>
      <c r="N609" s="27" t="s">
        <v>460</v>
      </c>
      <c r="O609" s="27" t="s">
        <v>340</v>
      </c>
    </row>
    <row r="610" spans="5:15" ht="90" x14ac:dyDescent="0.25">
      <c r="E610" s="27" t="s">
        <v>547</v>
      </c>
      <c r="F610" s="28" t="s">
        <v>608</v>
      </c>
      <c r="G610" s="28" t="s">
        <v>305</v>
      </c>
      <c r="H610" s="27" t="s">
        <v>19</v>
      </c>
      <c r="I610" s="27" t="s">
        <v>349</v>
      </c>
      <c r="J610" s="27" t="s">
        <v>260</v>
      </c>
      <c r="K610" s="27" t="s">
        <v>464</v>
      </c>
      <c r="L610" s="27" t="s">
        <v>289</v>
      </c>
      <c r="M610" s="27" t="s">
        <v>277</v>
      </c>
      <c r="N610" s="27" t="s">
        <v>329</v>
      </c>
      <c r="O610" s="27" t="s">
        <v>278</v>
      </c>
    </row>
    <row r="611" spans="5:15" ht="105" x14ac:dyDescent="0.25">
      <c r="E611" s="27" t="s">
        <v>361</v>
      </c>
      <c r="F611" s="28" t="s">
        <v>541</v>
      </c>
      <c r="G611" s="28" t="s">
        <v>346</v>
      </c>
      <c r="H611" s="27" t="s">
        <v>19</v>
      </c>
      <c r="I611" s="27" t="s">
        <v>590</v>
      </c>
      <c r="J611" s="27" t="s">
        <v>406</v>
      </c>
      <c r="K611" s="27" t="s">
        <v>294</v>
      </c>
      <c r="L611" s="27" t="s">
        <v>365</v>
      </c>
      <c r="M611" s="27" t="s">
        <v>277</v>
      </c>
      <c r="N611" s="27" t="s">
        <v>329</v>
      </c>
      <c r="O611" s="27" t="s">
        <v>278</v>
      </c>
    </row>
    <row r="612" spans="5:15" ht="135" x14ac:dyDescent="0.25">
      <c r="E612" s="27" t="s">
        <v>431</v>
      </c>
      <c r="F612" s="28" t="s">
        <v>286</v>
      </c>
      <c r="G612" s="28" t="s">
        <v>58</v>
      </c>
      <c r="H612" s="27" t="s">
        <v>174</v>
      </c>
      <c r="I612" s="27" t="s">
        <v>369</v>
      </c>
      <c r="J612" s="27" t="s">
        <v>359</v>
      </c>
      <c r="K612" s="27" t="s">
        <v>327</v>
      </c>
      <c r="L612" s="27" t="s">
        <v>351</v>
      </c>
      <c r="M612" s="27" t="s">
        <v>277</v>
      </c>
      <c r="N612" s="27" t="s">
        <v>362</v>
      </c>
      <c r="O612" s="27" t="s">
        <v>340</v>
      </c>
    </row>
    <row r="613" spans="5:15" ht="90" x14ac:dyDescent="0.25">
      <c r="E613" s="27" t="s">
        <v>326</v>
      </c>
      <c r="F613" s="28" t="s">
        <v>302</v>
      </c>
      <c r="G613" s="28" t="s">
        <v>356</v>
      </c>
      <c r="H613" s="27" t="s">
        <v>495</v>
      </c>
      <c r="I613" s="27" t="s">
        <v>437</v>
      </c>
      <c r="J613" s="27" t="s">
        <v>413</v>
      </c>
      <c r="K613" s="27" t="s">
        <v>464</v>
      </c>
      <c r="L613" s="27" t="s">
        <v>267</v>
      </c>
      <c r="M613" s="27" t="s">
        <v>306</v>
      </c>
      <c r="N613" s="27" t="s">
        <v>298</v>
      </c>
      <c r="O613" s="27" t="s">
        <v>278</v>
      </c>
    </row>
    <row r="614" spans="5:15" ht="135" x14ac:dyDescent="0.25">
      <c r="E614" s="27" t="s">
        <v>308</v>
      </c>
      <c r="F614" s="28" t="s">
        <v>399</v>
      </c>
      <c r="G614" s="28" t="s">
        <v>371</v>
      </c>
      <c r="H614" s="27" t="s">
        <v>495</v>
      </c>
      <c r="I614" s="27" t="s">
        <v>292</v>
      </c>
      <c r="J614" s="27" t="s">
        <v>21</v>
      </c>
      <c r="K614" s="27" t="s">
        <v>327</v>
      </c>
      <c r="L614" s="27" t="s">
        <v>267</v>
      </c>
      <c r="M614" s="27" t="s">
        <v>486</v>
      </c>
      <c r="N614" s="27" t="s">
        <v>362</v>
      </c>
      <c r="O614" s="27" t="s">
        <v>278</v>
      </c>
    </row>
    <row r="615" spans="5:15" ht="90" x14ac:dyDescent="0.25">
      <c r="E615" s="27" t="s">
        <v>399</v>
      </c>
      <c r="F615" s="28" t="s">
        <v>541</v>
      </c>
      <c r="G615" s="28" t="s">
        <v>305</v>
      </c>
      <c r="H615" s="27" t="s">
        <v>495</v>
      </c>
      <c r="I615" s="27" t="s">
        <v>610</v>
      </c>
      <c r="J615" s="27" t="s">
        <v>511</v>
      </c>
      <c r="K615" s="27" t="s">
        <v>315</v>
      </c>
      <c r="L615" s="27" t="s">
        <v>566</v>
      </c>
      <c r="M615" s="27" t="s">
        <v>515</v>
      </c>
      <c r="N615" s="27" t="s">
        <v>298</v>
      </c>
      <c r="O615" s="27" t="s">
        <v>278</v>
      </c>
    </row>
    <row r="616" spans="5:15" ht="90" x14ac:dyDescent="0.25">
      <c r="E616" s="27" t="s">
        <v>308</v>
      </c>
      <c r="F616" s="28" t="s">
        <v>149</v>
      </c>
      <c r="G616" s="28" t="s">
        <v>248</v>
      </c>
      <c r="H616" s="27" t="s">
        <v>495</v>
      </c>
      <c r="I616" s="27" t="s">
        <v>437</v>
      </c>
      <c r="J616" s="27" t="s">
        <v>388</v>
      </c>
      <c r="K616" s="27" t="s">
        <v>395</v>
      </c>
      <c r="L616" s="27" t="s">
        <v>478</v>
      </c>
      <c r="M616" s="27" t="s">
        <v>277</v>
      </c>
      <c r="N616" s="27" t="s">
        <v>271</v>
      </c>
      <c r="O616" s="27" t="s">
        <v>278</v>
      </c>
    </row>
    <row r="617" spans="5:15" ht="105" x14ac:dyDescent="0.25">
      <c r="E617" s="27" t="s">
        <v>361</v>
      </c>
      <c r="F617" s="28" t="s">
        <v>612</v>
      </c>
      <c r="G617" s="28" t="s">
        <v>425</v>
      </c>
      <c r="H617" s="27" t="s">
        <v>495</v>
      </c>
      <c r="I617" s="27" t="s">
        <v>349</v>
      </c>
      <c r="J617" s="27" t="s">
        <v>178</v>
      </c>
      <c r="K617" s="27" t="s">
        <v>294</v>
      </c>
      <c r="L617" s="27" t="s">
        <v>321</v>
      </c>
      <c r="M617" s="27" t="s">
        <v>515</v>
      </c>
      <c r="N617" s="27" t="s">
        <v>362</v>
      </c>
      <c r="O617" s="27" t="s">
        <v>278</v>
      </c>
    </row>
    <row r="618" spans="5:15" ht="135" x14ac:dyDescent="0.25">
      <c r="E618" s="27" t="s">
        <v>399</v>
      </c>
      <c r="F618" s="28" t="s">
        <v>247</v>
      </c>
      <c r="G618" s="28" t="s">
        <v>259</v>
      </c>
      <c r="H618" s="27" t="s">
        <v>495</v>
      </c>
      <c r="I618" s="27" t="s">
        <v>437</v>
      </c>
      <c r="J618" s="27" t="s">
        <v>413</v>
      </c>
      <c r="K618" s="27" t="s">
        <v>327</v>
      </c>
      <c r="L618" s="27" t="s">
        <v>351</v>
      </c>
      <c r="M618" s="27" t="s">
        <v>277</v>
      </c>
      <c r="N618" s="27" t="s">
        <v>329</v>
      </c>
      <c r="O618" s="27" t="s">
        <v>272</v>
      </c>
    </row>
    <row r="619" spans="5:15" ht="90" x14ac:dyDescent="0.25">
      <c r="E619" s="27" t="s">
        <v>361</v>
      </c>
      <c r="F619" s="28" t="s">
        <v>397</v>
      </c>
      <c r="G619" s="28" t="s">
        <v>317</v>
      </c>
      <c r="H619" s="27" t="s">
        <v>495</v>
      </c>
      <c r="I619" s="27" t="s">
        <v>590</v>
      </c>
      <c r="J619" s="27" t="s">
        <v>260</v>
      </c>
      <c r="K619" s="27" t="s">
        <v>94</v>
      </c>
      <c r="L619" s="27" t="s">
        <v>478</v>
      </c>
      <c r="M619" s="27" t="s">
        <v>306</v>
      </c>
      <c r="N619" s="27" t="s">
        <v>362</v>
      </c>
      <c r="O619" s="27" t="s">
        <v>272</v>
      </c>
    </row>
    <row r="620" spans="5:15" ht="90" x14ac:dyDescent="0.25">
      <c r="E620" s="27" t="s">
        <v>399</v>
      </c>
      <c r="F620" s="28" t="s">
        <v>397</v>
      </c>
      <c r="G620" s="28" t="s">
        <v>248</v>
      </c>
      <c r="H620" s="27" t="s">
        <v>19</v>
      </c>
      <c r="I620" s="27" t="s">
        <v>537</v>
      </c>
      <c r="J620" s="27" t="s">
        <v>359</v>
      </c>
      <c r="K620" s="27" t="s">
        <v>315</v>
      </c>
      <c r="L620" s="27" t="s">
        <v>414</v>
      </c>
      <c r="M620" s="27" t="s">
        <v>306</v>
      </c>
      <c r="N620" s="27" t="s">
        <v>362</v>
      </c>
      <c r="O620" s="27" t="s">
        <v>272</v>
      </c>
    </row>
    <row r="621" spans="5:15" ht="135" x14ac:dyDescent="0.25">
      <c r="E621" s="27" t="s">
        <v>361</v>
      </c>
      <c r="F621" s="28" t="s">
        <v>370</v>
      </c>
      <c r="G621" s="28" t="s">
        <v>275</v>
      </c>
      <c r="H621" s="27" t="s">
        <v>19</v>
      </c>
      <c r="I621" s="27" t="s">
        <v>311</v>
      </c>
      <c r="J621" s="27" t="s">
        <v>452</v>
      </c>
      <c r="K621" s="27" t="s">
        <v>327</v>
      </c>
      <c r="L621" s="27" t="s">
        <v>267</v>
      </c>
      <c r="M621" s="27" t="s">
        <v>306</v>
      </c>
      <c r="N621" s="27" t="s">
        <v>271</v>
      </c>
      <c r="O621" s="27" t="s">
        <v>278</v>
      </c>
    </row>
    <row r="622" spans="5:15" ht="90" x14ac:dyDescent="0.25">
      <c r="E622" s="27" t="s">
        <v>361</v>
      </c>
      <c r="F622" s="28" t="s">
        <v>397</v>
      </c>
      <c r="G622" s="28" t="s">
        <v>58</v>
      </c>
      <c r="H622" s="27" t="s">
        <v>495</v>
      </c>
      <c r="I622" s="27" t="s">
        <v>463</v>
      </c>
      <c r="J622" s="27" t="s">
        <v>531</v>
      </c>
      <c r="K622" s="27" t="s">
        <v>315</v>
      </c>
      <c r="L622" s="27" t="s">
        <v>331</v>
      </c>
      <c r="M622" s="27" t="s">
        <v>86</v>
      </c>
      <c r="N622" s="27" t="s">
        <v>362</v>
      </c>
      <c r="O622" s="27" t="s">
        <v>340</v>
      </c>
    </row>
    <row r="623" spans="5:15" ht="105" x14ac:dyDescent="0.25">
      <c r="E623" s="27" t="s">
        <v>308</v>
      </c>
      <c r="F623" s="28" t="s">
        <v>594</v>
      </c>
      <c r="G623" s="28" t="s">
        <v>425</v>
      </c>
      <c r="H623" s="27" t="s">
        <v>495</v>
      </c>
      <c r="I623" s="27" t="s">
        <v>349</v>
      </c>
      <c r="J623" s="27" t="s">
        <v>413</v>
      </c>
      <c r="K623" s="27" t="s">
        <v>395</v>
      </c>
      <c r="L623" s="27" t="s">
        <v>365</v>
      </c>
      <c r="M623" s="27" t="s">
        <v>306</v>
      </c>
      <c r="N623" s="27" t="s">
        <v>362</v>
      </c>
      <c r="O623" s="27" t="s">
        <v>278</v>
      </c>
    </row>
    <row r="624" spans="5:15" ht="120" x14ac:dyDescent="0.25">
      <c r="E624" s="27" t="s">
        <v>431</v>
      </c>
      <c r="F624" s="28" t="s">
        <v>286</v>
      </c>
      <c r="G624" s="28" t="s">
        <v>356</v>
      </c>
      <c r="H624" s="27" t="s">
        <v>495</v>
      </c>
      <c r="I624" s="27" t="s">
        <v>292</v>
      </c>
      <c r="J624" s="27" t="s">
        <v>499</v>
      </c>
      <c r="K624" s="27" t="s">
        <v>458</v>
      </c>
      <c r="L624" s="27" t="s">
        <v>267</v>
      </c>
      <c r="M624" s="27" t="s">
        <v>435</v>
      </c>
      <c r="N624" s="27" t="s">
        <v>65</v>
      </c>
      <c r="O624" s="27" t="s">
        <v>272</v>
      </c>
    </row>
    <row r="625" spans="5:15" ht="90" x14ac:dyDescent="0.25">
      <c r="E625" s="27" t="s">
        <v>323</v>
      </c>
      <c r="F625" s="28" t="s">
        <v>302</v>
      </c>
      <c r="G625" s="28" t="s">
        <v>275</v>
      </c>
      <c r="H625" s="27" t="s">
        <v>495</v>
      </c>
      <c r="I625" s="27" t="s">
        <v>318</v>
      </c>
      <c r="J625" s="27" t="s">
        <v>178</v>
      </c>
      <c r="K625" s="27" t="s">
        <v>464</v>
      </c>
      <c r="L625" s="27" t="s">
        <v>522</v>
      </c>
      <c r="M625" s="27" t="s">
        <v>306</v>
      </c>
      <c r="N625" s="27" t="s">
        <v>362</v>
      </c>
      <c r="O625" s="27" t="s">
        <v>272</v>
      </c>
    </row>
    <row r="626" spans="5:15" ht="90" x14ac:dyDescent="0.25">
      <c r="E626" s="27" t="s">
        <v>596</v>
      </c>
      <c r="F626" s="28" t="s">
        <v>397</v>
      </c>
      <c r="G626" s="28" t="s">
        <v>275</v>
      </c>
      <c r="H626" s="27" t="s">
        <v>19</v>
      </c>
      <c r="I626" s="27" t="s">
        <v>537</v>
      </c>
      <c r="J626" s="27" t="s">
        <v>178</v>
      </c>
      <c r="K626" s="27" t="s">
        <v>458</v>
      </c>
      <c r="L626" s="27" t="s">
        <v>95</v>
      </c>
      <c r="M626" s="27" t="s">
        <v>277</v>
      </c>
      <c r="N626" s="27" t="s">
        <v>271</v>
      </c>
      <c r="O626" s="27" t="s">
        <v>278</v>
      </c>
    </row>
    <row r="627" spans="5:15" ht="135" x14ac:dyDescent="0.25">
      <c r="E627" s="27" t="s">
        <v>246</v>
      </c>
      <c r="F627" s="28" t="s">
        <v>456</v>
      </c>
      <c r="G627" s="28" t="s">
        <v>317</v>
      </c>
      <c r="H627" s="27" t="s">
        <v>495</v>
      </c>
      <c r="I627" s="27" t="s">
        <v>437</v>
      </c>
      <c r="J627" s="27" t="s">
        <v>282</v>
      </c>
      <c r="K627" s="27" t="s">
        <v>327</v>
      </c>
      <c r="L627" s="27" t="s">
        <v>414</v>
      </c>
      <c r="M627" s="27" t="s">
        <v>306</v>
      </c>
      <c r="N627" s="27" t="s">
        <v>271</v>
      </c>
      <c r="O627" s="27" t="s">
        <v>374</v>
      </c>
    </row>
    <row r="628" spans="5:15" ht="120" x14ac:dyDescent="0.25">
      <c r="E628" s="27" t="s">
        <v>547</v>
      </c>
      <c r="F628" s="28" t="s">
        <v>399</v>
      </c>
      <c r="G628" s="28" t="s">
        <v>248</v>
      </c>
      <c r="H628" s="27" t="s">
        <v>174</v>
      </c>
      <c r="I628" s="27" t="s">
        <v>386</v>
      </c>
      <c r="J628" s="27" t="s">
        <v>483</v>
      </c>
      <c r="K628" s="27" t="s">
        <v>288</v>
      </c>
      <c r="L628" s="27" t="s">
        <v>267</v>
      </c>
      <c r="M628" s="27" t="s">
        <v>515</v>
      </c>
      <c r="N628" s="27" t="s">
        <v>298</v>
      </c>
      <c r="O628" s="27" t="s">
        <v>278</v>
      </c>
    </row>
    <row r="629" spans="5:15" ht="120" x14ac:dyDescent="0.25">
      <c r="E629" s="27" t="s">
        <v>596</v>
      </c>
      <c r="F629" s="28" t="s">
        <v>286</v>
      </c>
      <c r="G629" s="28" t="s">
        <v>425</v>
      </c>
      <c r="H629" s="27" t="s">
        <v>495</v>
      </c>
      <c r="I629" s="27" t="s">
        <v>318</v>
      </c>
      <c r="J629" s="27" t="s">
        <v>528</v>
      </c>
      <c r="K629" s="27" t="s">
        <v>288</v>
      </c>
      <c r="L629" s="27" t="s">
        <v>267</v>
      </c>
      <c r="M629" s="27" t="s">
        <v>277</v>
      </c>
      <c r="N629" s="27" t="s">
        <v>460</v>
      </c>
      <c r="O629" s="27" t="s">
        <v>340</v>
      </c>
    </row>
    <row r="630" spans="5:15" ht="120" x14ac:dyDescent="0.25">
      <c r="E630" s="27" t="s">
        <v>323</v>
      </c>
      <c r="F630" s="28" t="s">
        <v>399</v>
      </c>
      <c r="G630" s="28" t="s">
        <v>346</v>
      </c>
      <c r="H630" s="27" t="s">
        <v>495</v>
      </c>
      <c r="I630" s="27" t="s">
        <v>465</v>
      </c>
      <c r="J630" s="27" t="s">
        <v>297</v>
      </c>
      <c r="K630" s="27" t="s">
        <v>288</v>
      </c>
      <c r="L630" s="27" t="s">
        <v>331</v>
      </c>
      <c r="M630" s="27" t="s">
        <v>486</v>
      </c>
      <c r="N630" s="27" t="s">
        <v>460</v>
      </c>
      <c r="O630" s="27" t="s">
        <v>340</v>
      </c>
    </row>
    <row r="631" spans="5:15" ht="120" x14ac:dyDescent="0.25">
      <c r="E631" s="27" t="s">
        <v>246</v>
      </c>
      <c r="F631" s="28" t="s">
        <v>248</v>
      </c>
      <c r="G631" s="28" t="s">
        <v>371</v>
      </c>
      <c r="H631" s="27" t="s">
        <v>174</v>
      </c>
      <c r="I631" s="27" t="s">
        <v>437</v>
      </c>
      <c r="J631" s="27" t="s">
        <v>178</v>
      </c>
      <c r="K631" s="27" t="s">
        <v>288</v>
      </c>
      <c r="L631" s="27" t="s">
        <v>372</v>
      </c>
      <c r="M631" s="27" t="s">
        <v>435</v>
      </c>
      <c r="N631" s="27" t="s">
        <v>271</v>
      </c>
      <c r="O631" s="27" t="s">
        <v>278</v>
      </c>
    </row>
    <row r="632" spans="5:15" ht="120" x14ac:dyDescent="0.25">
      <c r="E632" s="27" t="s">
        <v>454</v>
      </c>
      <c r="F632" s="28" t="s">
        <v>343</v>
      </c>
      <c r="G632" s="28" t="s">
        <v>248</v>
      </c>
      <c r="H632" s="27" t="s">
        <v>19</v>
      </c>
      <c r="I632" s="27" t="s">
        <v>590</v>
      </c>
      <c r="J632" s="27" t="s">
        <v>511</v>
      </c>
      <c r="K632" s="27" t="s">
        <v>320</v>
      </c>
      <c r="L632" s="27" t="s">
        <v>321</v>
      </c>
      <c r="M632" s="27" t="s">
        <v>86</v>
      </c>
      <c r="N632" s="27" t="s">
        <v>329</v>
      </c>
      <c r="O632" s="27" t="s">
        <v>476</v>
      </c>
    </row>
    <row r="633" spans="5:15" ht="90" x14ac:dyDescent="0.25">
      <c r="E633" s="27" t="s">
        <v>308</v>
      </c>
      <c r="F633" s="28" t="s">
        <v>399</v>
      </c>
      <c r="G633" s="28" t="s">
        <v>275</v>
      </c>
      <c r="H633" s="27" t="s">
        <v>495</v>
      </c>
      <c r="I633" s="27" t="s">
        <v>463</v>
      </c>
      <c r="J633" s="27" t="s">
        <v>499</v>
      </c>
      <c r="K633" s="27" t="s">
        <v>458</v>
      </c>
      <c r="L633" s="27" t="s">
        <v>267</v>
      </c>
      <c r="M633" s="27" t="s">
        <v>306</v>
      </c>
      <c r="N633" s="27" t="s">
        <v>271</v>
      </c>
      <c r="O633" s="27" t="s">
        <v>278</v>
      </c>
    </row>
    <row r="634" spans="5:15" ht="120" x14ac:dyDescent="0.25">
      <c r="E634" s="27" t="s">
        <v>323</v>
      </c>
      <c r="F634" s="28" t="s">
        <v>247</v>
      </c>
      <c r="G634" s="28" t="s">
        <v>305</v>
      </c>
      <c r="H634" s="27" t="s">
        <v>495</v>
      </c>
      <c r="I634" s="27" t="s">
        <v>444</v>
      </c>
      <c r="J634" s="27" t="s">
        <v>406</v>
      </c>
      <c r="K634" s="27" t="s">
        <v>288</v>
      </c>
      <c r="L634" s="27" t="s">
        <v>267</v>
      </c>
      <c r="M634" s="27" t="s">
        <v>515</v>
      </c>
      <c r="N634" s="27" t="s">
        <v>254</v>
      </c>
      <c r="O634" s="27" t="s">
        <v>278</v>
      </c>
    </row>
    <row r="635" spans="5:15" ht="105" x14ac:dyDescent="0.25">
      <c r="E635" s="27" t="s">
        <v>547</v>
      </c>
      <c r="F635" s="28" t="s">
        <v>343</v>
      </c>
      <c r="G635" s="28" t="s">
        <v>280</v>
      </c>
      <c r="H635" s="27" t="s">
        <v>495</v>
      </c>
      <c r="I635" s="27" t="s">
        <v>318</v>
      </c>
      <c r="J635" s="27" t="s">
        <v>531</v>
      </c>
      <c r="K635" s="27" t="s">
        <v>94</v>
      </c>
      <c r="L635" s="27" t="s">
        <v>478</v>
      </c>
      <c r="M635" s="27" t="s">
        <v>486</v>
      </c>
      <c r="N635" s="27" t="s">
        <v>362</v>
      </c>
      <c r="O635" s="27" t="s">
        <v>272</v>
      </c>
    </row>
    <row r="636" spans="5:15" ht="120" x14ac:dyDescent="0.25">
      <c r="E636" s="27" t="s">
        <v>361</v>
      </c>
      <c r="F636" s="28" t="s">
        <v>286</v>
      </c>
      <c r="G636" s="28" t="s">
        <v>305</v>
      </c>
      <c r="H636" s="27" t="s">
        <v>174</v>
      </c>
      <c r="I636" s="27" t="s">
        <v>610</v>
      </c>
      <c r="J636" s="27" t="s">
        <v>413</v>
      </c>
      <c r="K636" s="27" t="s">
        <v>288</v>
      </c>
      <c r="L636" s="27" t="s">
        <v>321</v>
      </c>
      <c r="M636" s="27" t="s">
        <v>86</v>
      </c>
      <c r="N636" s="27" t="s">
        <v>254</v>
      </c>
      <c r="O636" s="27" t="s">
        <v>374</v>
      </c>
    </row>
    <row r="637" spans="5:15" ht="120" x14ac:dyDescent="0.25">
      <c r="E637" s="27" t="s">
        <v>246</v>
      </c>
      <c r="F637" s="28" t="s">
        <v>343</v>
      </c>
      <c r="G637" s="28" t="s">
        <v>425</v>
      </c>
      <c r="H637" s="27" t="s">
        <v>174</v>
      </c>
      <c r="I637" s="27" t="s">
        <v>437</v>
      </c>
      <c r="J637" s="27" t="s">
        <v>359</v>
      </c>
      <c r="K637" s="27" t="s">
        <v>288</v>
      </c>
      <c r="L637" s="27" t="s">
        <v>351</v>
      </c>
      <c r="M637" s="27" t="s">
        <v>306</v>
      </c>
      <c r="N637" s="27" t="s">
        <v>329</v>
      </c>
      <c r="O637" s="27" t="s">
        <v>340</v>
      </c>
    </row>
    <row r="638" spans="5:15" ht="90" x14ac:dyDescent="0.25">
      <c r="E638" s="27" t="s">
        <v>361</v>
      </c>
      <c r="F638" s="28" t="s">
        <v>302</v>
      </c>
      <c r="G638" s="28" t="s">
        <v>248</v>
      </c>
      <c r="H638" s="27" t="s">
        <v>495</v>
      </c>
      <c r="I638" s="27" t="s">
        <v>437</v>
      </c>
      <c r="J638" s="27" t="s">
        <v>178</v>
      </c>
      <c r="K638" s="27" t="s">
        <v>458</v>
      </c>
      <c r="L638" s="27" t="s">
        <v>414</v>
      </c>
      <c r="M638" s="27" t="s">
        <v>366</v>
      </c>
      <c r="N638" s="27" t="s">
        <v>298</v>
      </c>
      <c r="O638" s="27" t="s">
        <v>272</v>
      </c>
    </row>
    <row r="639" spans="5:15" ht="135" x14ac:dyDescent="0.25">
      <c r="E639" s="27" t="s">
        <v>361</v>
      </c>
      <c r="F639" s="28" t="s">
        <v>343</v>
      </c>
      <c r="G639" s="28" t="s">
        <v>317</v>
      </c>
      <c r="H639" s="27" t="s">
        <v>495</v>
      </c>
      <c r="I639" s="27" t="s">
        <v>292</v>
      </c>
      <c r="J639" s="27" t="s">
        <v>359</v>
      </c>
      <c r="K639" s="27" t="s">
        <v>327</v>
      </c>
      <c r="L639" s="27" t="s">
        <v>372</v>
      </c>
      <c r="M639" s="27" t="s">
        <v>253</v>
      </c>
      <c r="N639" s="27" t="s">
        <v>271</v>
      </c>
      <c r="O639" s="27" t="s">
        <v>272</v>
      </c>
    </row>
    <row r="640" spans="5:15" ht="105" x14ac:dyDescent="0.25">
      <c r="E640" s="27" t="s">
        <v>600</v>
      </c>
      <c r="F640" s="28" t="s">
        <v>343</v>
      </c>
      <c r="G640" s="28" t="s">
        <v>248</v>
      </c>
      <c r="H640" s="27" t="s">
        <v>495</v>
      </c>
      <c r="I640" s="27" t="s">
        <v>437</v>
      </c>
      <c r="J640" s="27" t="s">
        <v>388</v>
      </c>
      <c r="K640" s="27" t="s">
        <v>395</v>
      </c>
      <c r="L640" s="27" t="s">
        <v>331</v>
      </c>
      <c r="M640" s="27" t="s">
        <v>253</v>
      </c>
      <c r="N640" s="27" t="s">
        <v>271</v>
      </c>
      <c r="O640" s="27" t="s">
        <v>374</v>
      </c>
    </row>
    <row r="641" spans="5:15" ht="105" x14ac:dyDescent="0.25">
      <c r="E641" s="27" t="s">
        <v>547</v>
      </c>
      <c r="F641" s="28" t="s">
        <v>247</v>
      </c>
      <c r="G641" s="28" t="s">
        <v>425</v>
      </c>
      <c r="H641" s="27" t="s">
        <v>495</v>
      </c>
      <c r="I641" s="27" t="s">
        <v>610</v>
      </c>
      <c r="J641" s="27" t="s">
        <v>526</v>
      </c>
      <c r="K641" s="27" t="s">
        <v>294</v>
      </c>
      <c r="L641" s="27" t="s">
        <v>414</v>
      </c>
      <c r="M641" s="27" t="s">
        <v>515</v>
      </c>
      <c r="N641" s="27" t="s">
        <v>362</v>
      </c>
      <c r="O641" s="27" t="s">
        <v>340</v>
      </c>
    </row>
    <row r="642" spans="5:15" ht="90" x14ac:dyDescent="0.25">
      <c r="E642" s="27" t="s">
        <v>361</v>
      </c>
      <c r="F642" s="28" t="s">
        <v>286</v>
      </c>
      <c r="G642" s="28" t="s">
        <v>317</v>
      </c>
      <c r="H642" s="27" t="s">
        <v>495</v>
      </c>
      <c r="I642" s="27" t="s">
        <v>318</v>
      </c>
      <c r="J642" s="27" t="s">
        <v>260</v>
      </c>
      <c r="K642" s="27" t="s">
        <v>458</v>
      </c>
      <c r="L642" s="27" t="s">
        <v>321</v>
      </c>
      <c r="M642" s="27" t="s">
        <v>515</v>
      </c>
      <c r="N642" s="27" t="s">
        <v>254</v>
      </c>
      <c r="O642" s="27" t="s">
        <v>272</v>
      </c>
    </row>
    <row r="643" spans="5:15" ht="120" x14ac:dyDescent="0.25">
      <c r="E643" s="27" t="s">
        <v>600</v>
      </c>
      <c r="F643" s="28" t="s">
        <v>397</v>
      </c>
      <c r="G643" s="28" t="s">
        <v>275</v>
      </c>
      <c r="H643" s="27" t="s">
        <v>19</v>
      </c>
      <c r="I643" s="27" t="s">
        <v>292</v>
      </c>
      <c r="J643" s="27" t="s">
        <v>319</v>
      </c>
      <c r="K643" s="27" t="s">
        <v>294</v>
      </c>
      <c r="L643" s="27" t="s">
        <v>267</v>
      </c>
      <c r="M643" s="27" t="s">
        <v>366</v>
      </c>
      <c r="N643" s="27" t="s">
        <v>460</v>
      </c>
      <c r="O643" s="27" t="s">
        <v>278</v>
      </c>
    </row>
    <row r="644" spans="5:15" ht="120" x14ac:dyDescent="0.25">
      <c r="E644" s="27" t="s">
        <v>454</v>
      </c>
      <c r="F644" s="28" t="s">
        <v>248</v>
      </c>
      <c r="G644" s="28" t="s">
        <v>305</v>
      </c>
      <c r="H644" s="27" t="s">
        <v>495</v>
      </c>
      <c r="I644" s="27" t="s">
        <v>349</v>
      </c>
      <c r="J644" s="27" t="s">
        <v>452</v>
      </c>
      <c r="K644" s="27" t="s">
        <v>288</v>
      </c>
      <c r="L644" s="27" t="s">
        <v>267</v>
      </c>
      <c r="M644" s="27" t="s">
        <v>515</v>
      </c>
      <c r="N644" s="27" t="s">
        <v>254</v>
      </c>
      <c r="O644" s="27" t="s">
        <v>278</v>
      </c>
    </row>
    <row r="645" spans="5:15" ht="135" x14ac:dyDescent="0.25">
      <c r="E645" s="27" t="s">
        <v>323</v>
      </c>
      <c r="F645" s="28" t="s">
        <v>608</v>
      </c>
      <c r="G645" s="28" t="s">
        <v>248</v>
      </c>
      <c r="H645" s="27" t="s">
        <v>495</v>
      </c>
      <c r="I645" s="27" t="s">
        <v>610</v>
      </c>
      <c r="J645" s="27" t="s">
        <v>319</v>
      </c>
      <c r="K645" s="27" t="s">
        <v>327</v>
      </c>
      <c r="L645" s="27" t="s">
        <v>321</v>
      </c>
      <c r="M645" s="27" t="s">
        <v>486</v>
      </c>
      <c r="N645" s="27" t="s">
        <v>460</v>
      </c>
      <c r="O645" s="27" t="s">
        <v>278</v>
      </c>
    </row>
    <row r="646" spans="5:15" ht="120" x14ac:dyDescent="0.25">
      <c r="E646" s="27" t="s">
        <v>323</v>
      </c>
      <c r="F646" s="28" t="s">
        <v>247</v>
      </c>
      <c r="G646" s="28" t="s">
        <v>259</v>
      </c>
      <c r="H646" s="27" t="s">
        <v>495</v>
      </c>
      <c r="I646" s="27" t="s">
        <v>386</v>
      </c>
      <c r="J646" s="27" t="s">
        <v>297</v>
      </c>
      <c r="K646" s="27" t="s">
        <v>320</v>
      </c>
      <c r="L646" s="27" t="s">
        <v>289</v>
      </c>
      <c r="M646" s="27" t="s">
        <v>515</v>
      </c>
      <c r="N646" s="27" t="s">
        <v>271</v>
      </c>
      <c r="O646" s="27" t="s">
        <v>340</v>
      </c>
    </row>
    <row r="647" spans="5:15" ht="105" x14ac:dyDescent="0.25">
      <c r="E647" s="27" t="s">
        <v>308</v>
      </c>
      <c r="F647" s="28" t="s">
        <v>286</v>
      </c>
      <c r="G647" s="28" t="s">
        <v>425</v>
      </c>
      <c r="H647" s="27" t="s">
        <v>495</v>
      </c>
      <c r="I647" s="27" t="s">
        <v>537</v>
      </c>
      <c r="J647" s="27" t="s">
        <v>511</v>
      </c>
      <c r="K647" s="27" t="s">
        <v>464</v>
      </c>
      <c r="L647" s="27" t="s">
        <v>532</v>
      </c>
      <c r="M647" s="27" t="s">
        <v>253</v>
      </c>
      <c r="N647" s="27" t="s">
        <v>271</v>
      </c>
      <c r="O647" s="27" t="s">
        <v>278</v>
      </c>
    </row>
    <row r="648" spans="5:15" ht="75" x14ac:dyDescent="0.25">
      <c r="E648" s="27" t="s">
        <v>417</v>
      </c>
      <c r="F648" s="28" t="s">
        <v>286</v>
      </c>
      <c r="G648" s="28" t="s">
        <v>58</v>
      </c>
      <c r="H648" s="27" t="s">
        <v>495</v>
      </c>
      <c r="I648" s="27" t="s">
        <v>318</v>
      </c>
      <c r="J648" s="27" t="s">
        <v>452</v>
      </c>
      <c r="K648" s="27" t="s">
        <v>395</v>
      </c>
      <c r="L648" s="27" t="s">
        <v>478</v>
      </c>
      <c r="M648" s="27" t="s">
        <v>306</v>
      </c>
      <c r="N648" s="27" t="s">
        <v>460</v>
      </c>
      <c r="O648" s="27" t="s">
        <v>272</v>
      </c>
    </row>
    <row r="649" spans="5:15" ht="135" x14ac:dyDescent="0.25">
      <c r="E649" s="27" t="s">
        <v>308</v>
      </c>
      <c r="F649" s="28" t="s">
        <v>491</v>
      </c>
      <c r="G649" s="28" t="s">
        <v>317</v>
      </c>
      <c r="H649" s="27" t="s">
        <v>19</v>
      </c>
      <c r="I649" s="27" t="s">
        <v>437</v>
      </c>
      <c r="J649" s="27" t="s">
        <v>406</v>
      </c>
      <c r="K649" s="27" t="s">
        <v>327</v>
      </c>
      <c r="L649" s="27" t="s">
        <v>372</v>
      </c>
      <c r="M649" s="27" t="s">
        <v>515</v>
      </c>
      <c r="N649" s="27" t="s">
        <v>254</v>
      </c>
      <c r="O649" s="27" t="s">
        <v>278</v>
      </c>
    </row>
    <row r="650" spans="5:15" ht="135" x14ac:dyDescent="0.25">
      <c r="E650" s="27" t="s">
        <v>323</v>
      </c>
      <c r="F650" s="28" t="s">
        <v>314</v>
      </c>
      <c r="G650" s="28" t="s">
        <v>275</v>
      </c>
      <c r="H650" s="27" t="s">
        <v>19</v>
      </c>
      <c r="I650" s="27" t="s">
        <v>444</v>
      </c>
      <c r="J650" s="27" t="s">
        <v>359</v>
      </c>
      <c r="K650" s="27" t="s">
        <v>327</v>
      </c>
      <c r="L650" s="27" t="s">
        <v>321</v>
      </c>
      <c r="M650" s="27" t="s">
        <v>277</v>
      </c>
      <c r="N650" s="27" t="s">
        <v>271</v>
      </c>
      <c r="O650" s="27" t="s">
        <v>278</v>
      </c>
    </row>
    <row r="651" spans="5:15" ht="120" x14ac:dyDescent="0.25">
      <c r="E651" s="27" t="s">
        <v>399</v>
      </c>
      <c r="F651" s="28" t="s">
        <v>248</v>
      </c>
      <c r="G651" s="28" t="s">
        <v>346</v>
      </c>
      <c r="H651" s="27" t="s">
        <v>495</v>
      </c>
      <c r="I651" s="27" t="s">
        <v>610</v>
      </c>
      <c r="J651" s="27" t="s">
        <v>511</v>
      </c>
      <c r="K651" s="27" t="s">
        <v>320</v>
      </c>
      <c r="L651" s="27" t="s">
        <v>514</v>
      </c>
      <c r="M651" s="27" t="s">
        <v>277</v>
      </c>
      <c r="N651" s="27" t="s">
        <v>460</v>
      </c>
      <c r="O651" s="27" t="s">
        <v>278</v>
      </c>
    </row>
    <row r="652" spans="5:15" ht="105" x14ac:dyDescent="0.25">
      <c r="E652" s="27" t="s">
        <v>246</v>
      </c>
      <c r="F652" s="28" t="s">
        <v>302</v>
      </c>
      <c r="G652" s="28" t="s">
        <v>317</v>
      </c>
      <c r="H652" s="27" t="s">
        <v>495</v>
      </c>
      <c r="I652" s="27" t="s">
        <v>386</v>
      </c>
      <c r="J652" s="27" t="s">
        <v>518</v>
      </c>
      <c r="K652" s="27" t="s">
        <v>294</v>
      </c>
      <c r="L652" s="27" t="s">
        <v>522</v>
      </c>
      <c r="M652" s="27" t="s">
        <v>306</v>
      </c>
      <c r="N652" s="27" t="s">
        <v>298</v>
      </c>
      <c r="O652" s="27" t="s">
        <v>278</v>
      </c>
    </row>
    <row r="653" spans="5:15" ht="105" x14ac:dyDescent="0.25">
      <c r="E653" s="27" t="s">
        <v>417</v>
      </c>
      <c r="F653" s="28" t="s">
        <v>314</v>
      </c>
      <c r="G653" s="28" t="s">
        <v>425</v>
      </c>
      <c r="H653" s="27" t="s">
        <v>495</v>
      </c>
      <c r="I653" s="27" t="s">
        <v>311</v>
      </c>
      <c r="J653" s="27" t="s">
        <v>452</v>
      </c>
      <c r="K653" s="27" t="s">
        <v>464</v>
      </c>
      <c r="L653" s="27" t="s">
        <v>532</v>
      </c>
      <c r="M653" s="27" t="s">
        <v>86</v>
      </c>
      <c r="N653" s="27" t="s">
        <v>298</v>
      </c>
      <c r="O653" s="27" t="s">
        <v>476</v>
      </c>
    </row>
    <row r="654" spans="5:15" ht="90" x14ac:dyDescent="0.25">
      <c r="E654" s="27" t="s">
        <v>399</v>
      </c>
      <c r="F654" s="28" t="s">
        <v>144</v>
      </c>
      <c r="G654" s="28" t="s">
        <v>371</v>
      </c>
      <c r="H654" s="27" t="s">
        <v>19</v>
      </c>
      <c r="I654" s="27" t="s">
        <v>292</v>
      </c>
      <c r="J654" s="27" t="s">
        <v>359</v>
      </c>
      <c r="K654" s="27" t="s">
        <v>395</v>
      </c>
      <c r="L654" s="27" t="s">
        <v>372</v>
      </c>
      <c r="M654" s="27" t="s">
        <v>306</v>
      </c>
      <c r="N654" s="27" t="s">
        <v>362</v>
      </c>
      <c r="O654" s="27" t="s">
        <v>340</v>
      </c>
    </row>
    <row r="655" spans="5:15" ht="135" x14ac:dyDescent="0.25">
      <c r="E655" s="27" t="s">
        <v>417</v>
      </c>
      <c r="F655" s="28" t="s">
        <v>397</v>
      </c>
      <c r="G655" s="28" t="s">
        <v>371</v>
      </c>
      <c r="H655" s="27" t="s">
        <v>19</v>
      </c>
      <c r="I655" s="27" t="s">
        <v>437</v>
      </c>
      <c r="J655" s="27" t="s">
        <v>297</v>
      </c>
      <c r="K655" s="27" t="s">
        <v>327</v>
      </c>
      <c r="L655" s="27" t="s">
        <v>372</v>
      </c>
      <c r="M655" s="27" t="s">
        <v>486</v>
      </c>
      <c r="N655" s="27" t="s">
        <v>329</v>
      </c>
      <c r="O655" s="27" t="s">
        <v>278</v>
      </c>
    </row>
    <row r="656" spans="5:15" ht="135" x14ac:dyDescent="0.25">
      <c r="E656" s="27" t="s">
        <v>246</v>
      </c>
      <c r="F656" s="28" t="s">
        <v>286</v>
      </c>
      <c r="G656" s="28" t="s">
        <v>346</v>
      </c>
      <c r="H656" s="27" t="s">
        <v>19</v>
      </c>
      <c r="I656" s="27" t="s">
        <v>369</v>
      </c>
      <c r="J656" s="27" t="s">
        <v>413</v>
      </c>
      <c r="K656" s="27" t="s">
        <v>327</v>
      </c>
      <c r="L656" s="27" t="s">
        <v>267</v>
      </c>
      <c r="M656" s="27" t="s">
        <v>306</v>
      </c>
      <c r="N656" s="27" t="s">
        <v>362</v>
      </c>
      <c r="O656" s="27" t="s">
        <v>340</v>
      </c>
    </row>
    <row r="657" spans="5:15" ht="105" x14ac:dyDescent="0.25">
      <c r="E657" s="27" t="s">
        <v>431</v>
      </c>
      <c r="F657" s="28" t="s">
        <v>286</v>
      </c>
      <c r="G657" s="28" t="s">
        <v>305</v>
      </c>
      <c r="H657" s="27" t="s">
        <v>495</v>
      </c>
      <c r="I657" s="27" t="s">
        <v>336</v>
      </c>
      <c r="J657" s="27" t="s">
        <v>359</v>
      </c>
      <c r="K657" s="27" t="s">
        <v>294</v>
      </c>
      <c r="L657" s="27" t="s">
        <v>267</v>
      </c>
      <c r="M657" s="27" t="s">
        <v>306</v>
      </c>
      <c r="N657" s="27" t="s">
        <v>271</v>
      </c>
      <c r="O657" s="27" t="s">
        <v>340</v>
      </c>
    </row>
    <row r="658" spans="5:15" ht="105" x14ac:dyDescent="0.25">
      <c r="E658" s="27" t="s">
        <v>326</v>
      </c>
      <c r="F658" s="28" t="s">
        <v>247</v>
      </c>
      <c r="G658" s="28" t="s">
        <v>275</v>
      </c>
      <c r="H658" s="27" t="s">
        <v>495</v>
      </c>
      <c r="I658" s="27" t="s">
        <v>287</v>
      </c>
      <c r="J658" s="27" t="s">
        <v>406</v>
      </c>
      <c r="K658" s="27" t="s">
        <v>315</v>
      </c>
      <c r="L658" s="27" t="s">
        <v>321</v>
      </c>
      <c r="M658" s="27" t="s">
        <v>277</v>
      </c>
      <c r="N658" s="27" t="s">
        <v>362</v>
      </c>
      <c r="O658" s="27" t="s">
        <v>340</v>
      </c>
    </row>
    <row r="659" spans="5:15" ht="105" x14ac:dyDescent="0.25">
      <c r="E659" s="27" t="s">
        <v>399</v>
      </c>
      <c r="F659" s="28" t="s">
        <v>248</v>
      </c>
      <c r="G659" s="28" t="s">
        <v>371</v>
      </c>
      <c r="H659" s="27" t="s">
        <v>495</v>
      </c>
      <c r="I659" s="27" t="s">
        <v>318</v>
      </c>
      <c r="J659" s="27" t="s">
        <v>406</v>
      </c>
      <c r="K659" s="27" t="s">
        <v>458</v>
      </c>
      <c r="L659" s="27" t="s">
        <v>372</v>
      </c>
      <c r="M659" s="27" t="s">
        <v>277</v>
      </c>
      <c r="N659" s="27" t="s">
        <v>271</v>
      </c>
      <c r="O659" s="27" t="s">
        <v>476</v>
      </c>
    </row>
    <row r="660" spans="5:15" ht="105" x14ac:dyDescent="0.25">
      <c r="E660" s="27" t="s">
        <v>411</v>
      </c>
      <c r="F660" s="28" t="s">
        <v>286</v>
      </c>
      <c r="G660" s="28" t="s">
        <v>425</v>
      </c>
      <c r="H660" s="27" t="s">
        <v>495</v>
      </c>
      <c r="I660" s="27" t="s">
        <v>318</v>
      </c>
      <c r="J660" s="27" t="s">
        <v>178</v>
      </c>
      <c r="K660" s="27" t="s">
        <v>294</v>
      </c>
      <c r="L660" s="27" t="s">
        <v>321</v>
      </c>
      <c r="M660" s="27" t="s">
        <v>306</v>
      </c>
      <c r="N660" s="27" t="s">
        <v>298</v>
      </c>
      <c r="O660" s="27" t="s">
        <v>278</v>
      </c>
    </row>
    <row r="661" spans="5:15" ht="120" x14ac:dyDescent="0.25">
      <c r="E661" s="27" t="s">
        <v>326</v>
      </c>
      <c r="F661" s="28" t="s">
        <v>343</v>
      </c>
      <c r="G661" s="28" t="s">
        <v>425</v>
      </c>
      <c r="H661" s="27" t="s">
        <v>495</v>
      </c>
      <c r="I661" s="27" t="s">
        <v>590</v>
      </c>
      <c r="J661" s="27" t="s">
        <v>297</v>
      </c>
      <c r="K661" s="27" t="s">
        <v>288</v>
      </c>
      <c r="L661" s="27" t="s">
        <v>351</v>
      </c>
      <c r="M661" s="27" t="s">
        <v>253</v>
      </c>
      <c r="N661" s="27" t="s">
        <v>254</v>
      </c>
      <c r="O661" s="53" t="s">
        <v>278</v>
      </c>
    </row>
    <row r="662" spans="5:15" ht="105" x14ac:dyDescent="0.25">
      <c r="E662" s="27" t="s">
        <v>361</v>
      </c>
      <c r="F662" s="28" t="s">
        <v>491</v>
      </c>
      <c r="G662" s="28" t="s">
        <v>356</v>
      </c>
      <c r="H662" s="27" t="s">
        <v>19</v>
      </c>
      <c r="I662" s="27" t="s">
        <v>318</v>
      </c>
      <c r="J662" s="27" t="s">
        <v>499</v>
      </c>
      <c r="K662" s="27" t="s">
        <v>94</v>
      </c>
      <c r="L662" s="27" t="s">
        <v>414</v>
      </c>
      <c r="M662" s="27" t="s">
        <v>366</v>
      </c>
      <c r="N662" s="27" t="s">
        <v>298</v>
      </c>
      <c r="O662" s="53" t="s">
        <v>278</v>
      </c>
    </row>
    <row r="663" spans="5:15" ht="105" x14ac:dyDescent="0.25">
      <c r="E663" s="27" t="s">
        <v>361</v>
      </c>
      <c r="F663" s="28" t="s">
        <v>343</v>
      </c>
      <c r="G663" s="28" t="s">
        <v>317</v>
      </c>
      <c r="H663" s="27" t="s">
        <v>19</v>
      </c>
      <c r="I663" s="27" t="s">
        <v>349</v>
      </c>
      <c r="J663" s="27" t="s">
        <v>452</v>
      </c>
      <c r="K663" s="27" t="s">
        <v>464</v>
      </c>
      <c r="L663" s="27" t="s">
        <v>372</v>
      </c>
      <c r="M663" s="27" t="s">
        <v>253</v>
      </c>
      <c r="N663" s="27" t="s">
        <v>254</v>
      </c>
      <c r="O663" s="53" t="s">
        <v>264</v>
      </c>
    </row>
    <row r="664" spans="5:15" ht="75" x14ac:dyDescent="0.25">
      <c r="E664" s="27" t="s">
        <v>308</v>
      </c>
      <c r="F664" s="28" t="s">
        <v>370</v>
      </c>
      <c r="G664" s="28" t="s">
        <v>248</v>
      </c>
      <c r="H664" s="27" t="s">
        <v>495</v>
      </c>
      <c r="I664" s="27" t="s">
        <v>386</v>
      </c>
      <c r="J664" s="27" t="s">
        <v>452</v>
      </c>
      <c r="K664" s="27" t="s">
        <v>464</v>
      </c>
      <c r="L664" s="27" t="s">
        <v>321</v>
      </c>
      <c r="M664" s="27" t="s">
        <v>277</v>
      </c>
      <c r="N664" s="27" t="s">
        <v>254</v>
      </c>
      <c r="O664" s="53" t="s">
        <v>272</v>
      </c>
    </row>
    <row r="665" spans="5:15" ht="105" x14ac:dyDescent="0.25">
      <c r="E665" s="27" t="s">
        <v>308</v>
      </c>
      <c r="F665" s="28" t="s">
        <v>286</v>
      </c>
      <c r="G665" s="28" t="s">
        <v>425</v>
      </c>
      <c r="H665" s="27" t="s">
        <v>495</v>
      </c>
      <c r="I665" s="27" t="s">
        <v>437</v>
      </c>
      <c r="J665" s="27" t="s">
        <v>388</v>
      </c>
      <c r="K665" s="27" t="s">
        <v>395</v>
      </c>
      <c r="L665" s="27" t="s">
        <v>351</v>
      </c>
      <c r="M665" s="27" t="s">
        <v>306</v>
      </c>
      <c r="N665" s="27" t="s">
        <v>271</v>
      </c>
      <c r="O665" s="53" t="s">
        <v>264</v>
      </c>
    </row>
    <row r="666" spans="5:15" ht="120" x14ac:dyDescent="0.25">
      <c r="E666" s="27" t="s">
        <v>308</v>
      </c>
      <c r="F666" s="28" t="s">
        <v>286</v>
      </c>
      <c r="G666" s="28" t="s">
        <v>425</v>
      </c>
      <c r="H666" s="27" t="s">
        <v>19</v>
      </c>
      <c r="I666" s="27" t="s">
        <v>292</v>
      </c>
      <c r="J666" s="27" t="s">
        <v>319</v>
      </c>
      <c r="K666" s="27" t="s">
        <v>294</v>
      </c>
      <c r="L666" s="27" t="s">
        <v>365</v>
      </c>
      <c r="M666" s="27" t="s">
        <v>439</v>
      </c>
      <c r="N666" s="27" t="s">
        <v>271</v>
      </c>
      <c r="O666" s="53" t="s">
        <v>264</v>
      </c>
    </row>
    <row r="667" spans="5:15" ht="90" x14ac:dyDescent="0.25">
      <c r="E667" s="27" t="s">
        <v>361</v>
      </c>
      <c r="F667" s="28" t="s">
        <v>397</v>
      </c>
      <c r="G667" s="28" t="s">
        <v>371</v>
      </c>
      <c r="H667" s="27" t="s">
        <v>19</v>
      </c>
      <c r="I667" s="27" t="s">
        <v>437</v>
      </c>
      <c r="J667" s="27" t="s">
        <v>297</v>
      </c>
      <c r="K667" s="27" t="s">
        <v>395</v>
      </c>
      <c r="L667" s="27" t="s">
        <v>372</v>
      </c>
      <c r="M667" s="27" t="s">
        <v>253</v>
      </c>
      <c r="N667" s="27" t="s">
        <v>254</v>
      </c>
      <c r="O667" s="53" t="s">
        <v>264</v>
      </c>
    </row>
    <row r="668" spans="5:15" ht="105" x14ac:dyDescent="0.25">
      <c r="E668" s="27" t="s">
        <v>399</v>
      </c>
      <c r="F668" s="28" t="s">
        <v>149</v>
      </c>
      <c r="G668" s="28" t="s">
        <v>280</v>
      </c>
      <c r="H668" s="27" t="s">
        <v>174</v>
      </c>
      <c r="I668" s="27" t="s">
        <v>386</v>
      </c>
      <c r="J668" s="27" t="s">
        <v>297</v>
      </c>
      <c r="K668" s="27" t="s">
        <v>395</v>
      </c>
      <c r="L668" s="27" t="s">
        <v>351</v>
      </c>
      <c r="M668" s="27" t="s">
        <v>253</v>
      </c>
      <c r="N668" s="27" t="s">
        <v>254</v>
      </c>
      <c r="O668" s="53" t="s">
        <v>264</v>
      </c>
    </row>
    <row r="669" spans="5:15" ht="120" x14ac:dyDescent="0.25">
      <c r="E669" s="27" t="s">
        <v>462</v>
      </c>
      <c r="F669" s="28" t="s">
        <v>506</v>
      </c>
      <c r="G669" s="28" t="s">
        <v>425</v>
      </c>
      <c r="H669" s="27" t="s">
        <v>19</v>
      </c>
      <c r="I669" s="27" t="s">
        <v>537</v>
      </c>
      <c r="J669" s="27" t="s">
        <v>260</v>
      </c>
      <c r="K669" s="27" t="s">
        <v>288</v>
      </c>
      <c r="L669" s="27" t="s">
        <v>478</v>
      </c>
      <c r="M669" s="27" t="s">
        <v>253</v>
      </c>
      <c r="N669" s="27" t="s">
        <v>254</v>
      </c>
      <c r="O669" s="53" t="s">
        <v>264</v>
      </c>
    </row>
    <row r="670" spans="5:15" ht="90" x14ac:dyDescent="0.25">
      <c r="E670" s="27" t="s">
        <v>308</v>
      </c>
      <c r="F670" s="28" t="s">
        <v>302</v>
      </c>
      <c r="G670" s="28" t="s">
        <v>317</v>
      </c>
      <c r="H670" s="27" t="s">
        <v>174</v>
      </c>
      <c r="I670" s="27" t="s">
        <v>463</v>
      </c>
      <c r="J670" s="27" t="s">
        <v>178</v>
      </c>
      <c r="K670" s="27" t="s">
        <v>458</v>
      </c>
      <c r="L670" s="27" t="s">
        <v>321</v>
      </c>
      <c r="M670" s="27" t="s">
        <v>277</v>
      </c>
      <c r="N670" s="27" t="s">
        <v>254</v>
      </c>
      <c r="O670" s="53" t="s">
        <v>278</v>
      </c>
    </row>
    <row r="671" spans="5:15" ht="90" x14ac:dyDescent="0.25">
      <c r="E671" s="27" t="s">
        <v>361</v>
      </c>
      <c r="F671" s="28" t="s">
        <v>541</v>
      </c>
      <c r="G671" s="28" t="s">
        <v>275</v>
      </c>
      <c r="H671" s="27" t="s">
        <v>174</v>
      </c>
      <c r="I671" s="27" t="s">
        <v>72</v>
      </c>
      <c r="J671" s="27" t="s">
        <v>282</v>
      </c>
      <c r="K671" s="27" t="s">
        <v>395</v>
      </c>
      <c r="L671" s="27" t="s">
        <v>331</v>
      </c>
      <c r="M671" s="27" t="s">
        <v>515</v>
      </c>
      <c r="N671" s="27" t="s">
        <v>271</v>
      </c>
      <c r="O671" s="53" t="s">
        <v>264</v>
      </c>
    </row>
    <row r="672" spans="5:15" ht="120" x14ac:dyDescent="0.25">
      <c r="E672" s="27" t="s">
        <v>246</v>
      </c>
      <c r="F672" s="28" t="s">
        <v>594</v>
      </c>
      <c r="G672" s="28" t="s">
        <v>425</v>
      </c>
      <c r="H672" s="27" t="s">
        <v>495</v>
      </c>
      <c r="I672" s="27" t="s">
        <v>311</v>
      </c>
      <c r="J672" s="27" t="s">
        <v>260</v>
      </c>
      <c r="K672" s="27" t="s">
        <v>288</v>
      </c>
      <c r="L672" s="27" t="s">
        <v>365</v>
      </c>
      <c r="M672" s="27" t="s">
        <v>306</v>
      </c>
      <c r="N672" s="27" t="s">
        <v>254</v>
      </c>
      <c r="O672" s="53" t="s">
        <v>264</v>
      </c>
    </row>
    <row r="673" spans="5:15" ht="105" x14ac:dyDescent="0.25">
      <c r="E673" s="27" t="s">
        <v>246</v>
      </c>
      <c r="F673" s="28" t="s">
        <v>491</v>
      </c>
      <c r="G673" s="28" t="s">
        <v>371</v>
      </c>
      <c r="H673" s="27" t="s">
        <v>174</v>
      </c>
      <c r="I673" s="27" t="s">
        <v>537</v>
      </c>
      <c r="J673" s="27" t="s">
        <v>260</v>
      </c>
      <c r="K673" s="27" t="s">
        <v>464</v>
      </c>
      <c r="L673" s="27" t="s">
        <v>478</v>
      </c>
      <c r="M673" s="27" t="s">
        <v>262</v>
      </c>
      <c r="N673" s="27" t="s">
        <v>329</v>
      </c>
      <c r="O673" s="53" t="s">
        <v>278</v>
      </c>
    </row>
    <row r="674" spans="5:15" ht="105" x14ac:dyDescent="0.25">
      <c r="E674" s="27" t="s">
        <v>246</v>
      </c>
      <c r="F674" s="28" t="s">
        <v>370</v>
      </c>
      <c r="G674" s="28" t="s">
        <v>248</v>
      </c>
      <c r="H674" s="27" t="s">
        <v>174</v>
      </c>
      <c r="I674" s="27" t="s">
        <v>610</v>
      </c>
      <c r="J674" s="27" t="s">
        <v>452</v>
      </c>
      <c r="K674" s="27" t="s">
        <v>294</v>
      </c>
      <c r="L674" s="27" t="s">
        <v>522</v>
      </c>
      <c r="M674" s="27" t="s">
        <v>515</v>
      </c>
      <c r="N674" s="27" t="s">
        <v>254</v>
      </c>
      <c r="O674" s="53" t="s">
        <v>264</v>
      </c>
    </row>
    <row r="675" spans="5:15" ht="90" x14ac:dyDescent="0.25">
      <c r="E675" s="27" t="s">
        <v>246</v>
      </c>
      <c r="F675" s="28" t="s">
        <v>506</v>
      </c>
      <c r="G675" s="28" t="s">
        <v>371</v>
      </c>
      <c r="H675" s="27" t="s">
        <v>19</v>
      </c>
      <c r="I675" s="27" t="s">
        <v>537</v>
      </c>
      <c r="J675" s="27" t="s">
        <v>297</v>
      </c>
      <c r="K675" s="27" t="s">
        <v>458</v>
      </c>
      <c r="L675" s="27" t="s">
        <v>267</v>
      </c>
      <c r="M675" s="27" t="s">
        <v>253</v>
      </c>
      <c r="N675" s="27" t="s">
        <v>254</v>
      </c>
      <c r="O675" s="53" t="s">
        <v>264</v>
      </c>
    </row>
    <row r="676" spans="5:15" ht="105" x14ac:dyDescent="0.25">
      <c r="E676" s="27" t="s">
        <v>326</v>
      </c>
      <c r="F676" s="28" t="s">
        <v>594</v>
      </c>
      <c r="G676" s="28" t="s">
        <v>305</v>
      </c>
      <c r="H676" s="27" t="s">
        <v>495</v>
      </c>
      <c r="I676" s="27" t="s">
        <v>463</v>
      </c>
      <c r="J676" s="27" t="s">
        <v>297</v>
      </c>
      <c r="K676" s="27" t="s">
        <v>94</v>
      </c>
      <c r="L676" s="27" t="s">
        <v>289</v>
      </c>
      <c r="M676" s="27" t="s">
        <v>486</v>
      </c>
      <c r="N676" s="27" t="s">
        <v>254</v>
      </c>
      <c r="O676" s="53" t="s">
        <v>264</v>
      </c>
    </row>
    <row r="677" spans="5:15" ht="90" x14ac:dyDescent="0.25">
      <c r="E677" s="27" t="s">
        <v>361</v>
      </c>
      <c r="F677" s="28" t="s">
        <v>286</v>
      </c>
      <c r="G677" s="28" t="s">
        <v>275</v>
      </c>
      <c r="H677" s="27" t="s">
        <v>495</v>
      </c>
      <c r="I677" s="27" t="s">
        <v>318</v>
      </c>
      <c r="J677" s="27" t="s">
        <v>359</v>
      </c>
      <c r="K677" s="27" t="s">
        <v>395</v>
      </c>
      <c r="L677" s="27" t="s">
        <v>372</v>
      </c>
      <c r="M677" s="27" t="s">
        <v>515</v>
      </c>
      <c r="N677" s="27" t="s">
        <v>362</v>
      </c>
      <c r="O677" s="53" t="s">
        <v>278</v>
      </c>
    </row>
    <row r="678" spans="5:15" ht="135" x14ac:dyDescent="0.25">
      <c r="E678" s="27" t="s">
        <v>417</v>
      </c>
      <c r="F678" s="28" t="s">
        <v>608</v>
      </c>
      <c r="G678" s="28" t="s">
        <v>425</v>
      </c>
      <c r="H678" s="27" t="s">
        <v>495</v>
      </c>
      <c r="I678" s="27" t="s">
        <v>537</v>
      </c>
      <c r="J678" s="27" t="s">
        <v>406</v>
      </c>
      <c r="K678" s="27" t="s">
        <v>327</v>
      </c>
      <c r="L678" s="27" t="s">
        <v>513</v>
      </c>
      <c r="M678" s="27" t="s">
        <v>253</v>
      </c>
      <c r="N678" s="27" t="s">
        <v>460</v>
      </c>
      <c r="O678" s="53" t="s">
        <v>264</v>
      </c>
    </row>
    <row r="679" spans="5:15" ht="120" x14ac:dyDescent="0.25">
      <c r="E679" s="27" t="s">
        <v>600</v>
      </c>
      <c r="F679" s="28" t="s">
        <v>343</v>
      </c>
      <c r="G679" s="28" t="s">
        <v>259</v>
      </c>
      <c r="H679" s="27" t="s">
        <v>495</v>
      </c>
      <c r="I679" s="27" t="s">
        <v>465</v>
      </c>
      <c r="J679" s="27" t="s">
        <v>528</v>
      </c>
      <c r="K679" s="27" t="s">
        <v>458</v>
      </c>
      <c r="L679" s="27" t="s">
        <v>372</v>
      </c>
      <c r="M679" s="27" t="s">
        <v>262</v>
      </c>
      <c r="N679" s="27" t="s">
        <v>362</v>
      </c>
      <c r="O679" s="53" t="s">
        <v>264</v>
      </c>
    </row>
    <row r="680" spans="5:15" ht="105" x14ac:dyDescent="0.25">
      <c r="E680" s="27" t="s">
        <v>361</v>
      </c>
      <c r="F680" s="28" t="s">
        <v>370</v>
      </c>
      <c r="G680" s="28" t="s">
        <v>248</v>
      </c>
      <c r="H680" s="27" t="s">
        <v>174</v>
      </c>
      <c r="I680" s="27" t="s">
        <v>537</v>
      </c>
      <c r="J680" s="27" t="s">
        <v>388</v>
      </c>
      <c r="K680" s="27" t="s">
        <v>294</v>
      </c>
      <c r="L680" s="27" t="s">
        <v>331</v>
      </c>
      <c r="M680" s="27" t="s">
        <v>253</v>
      </c>
      <c r="N680" s="27" t="s">
        <v>271</v>
      </c>
      <c r="O680" s="53" t="s">
        <v>272</v>
      </c>
    </row>
    <row r="681" spans="5:15" ht="120" x14ac:dyDescent="0.25">
      <c r="E681" s="27" t="s">
        <v>246</v>
      </c>
      <c r="F681" s="28" t="s">
        <v>144</v>
      </c>
      <c r="G681" s="28" t="s">
        <v>356</v>
      </c>
      <c r="H681" s="27" t="s">
        <v>19</v>
      </c>
      <c r="I681" s="27" t="s">
        <v>311</v>
      </c>
      <c r="J681" s="27" t="s">
        <v>178</v>
      </c>
      <c r="K681" s="27" t="s">
        <v>288</v>
      </c>
      <c r="L681" s="27" t="s">
        <v>331</v>
      </c>
      <c r="M681" s="27" t="s">
        <v>277</v>
      </c>
      <c r="N681" s="27" t="s">
        <v>271</v>
      </c>
      <c r="O681" s="53" t="s">
        <v>264</v>
      </c>
    </row>
    <row r="682" spans="5:15" ht="135" x14ac:dyDescent="0.25">
      <c r="E682" s="27" t="s">
        <v>246</v>
      </c>
      <c r="F682" s="28" t="s">
        <v>343</v>
      </c>
      <c r="G682" s="28" t="s">
        <v>275</v>
      </c>
      <c r="H682" s="27" t="s">
        <v>495</v>
      </c>
      <c r="I682" s="27" t="s">
        <v>465</v>
      </c>
      <c r="J682" s="27" t="s">
        <v>388</v>
      </c>
      <c r="K682" s="27" t="s">
        <v>327</v>
      </c>
      <c r="L682" s="27" t="s">
        <v>351</v>
      </c>
      <c r="M682" s="27" t="s">
        <v>262</v>
      </c>
      <c r="N682" s="27" t="s">
        <v>271</v>
      </c>
      <c r="O682" s="53" t="s">
        <v>264</v>
      </c>
    </row>
    <row r="683" spans="5:15" ht="120" x14ac:dyDescent="0.25">
      <c r="E683" s="27" t="s">
        <v>399</v>
      </c>
      <c r="F683" s="28" t="s">
        <v>314</v>
      </c>
      <c r="G683" s="28" t="s">
        <v>346</v>
      </c>
      <c r="H683" s="27" t="s">
        <v>495</v>
      </c>
      <c r="I683" s="27" t="s">
        <v>292</v>
      </c>
      <c r="J683" s="27" t="s">
        <v>452</v>
      </c>
      <c r="K683" s="27" t="s">
        <v>288</v>
      </c>
      <c r="L683" s="27" t="s">
        <v>289</v>
      </c>
      <c r="M683" s="27" t="s">
        <v>253</v>
      </c>
      <c r="N683" s="27" t="s">
        <v>298</v>
      </c>
      <c r="O683" s="53" t="s">
        <v>264</v>
      </c>
    </row>
    <row r="684" spans="5:15" ht="75" x14ac:dyDescent="0.25">
      <c r="E684" s="27" t="s">
        <v>417</v>
      </c>
      <c r="F684" s="28" t="s">
        <v>397</v>
      </c>
      <c r="G684" s="28" t="s">
        <v>425</v>
      </c>
      <c r="H684" s="27" t="s">
        <v>495</v>
      </c>
      <c r="I684" s="27" t="s">
        <v>437</v>
      </c>
      <c r="J684" s="27" t="s">
        <v>359</v>
      </c>
      <c r="K684" s="27" t="s">
        <v>464</v>
      </c>
      <c r="L684" s="27" t="s">
        <v>267</v>
      </c>
      <c r="M684" s="27" t="s">
        <v>253</v>
      </c>
      <c r="N684" s="27" t="s">
        <v>254</v>
      </c>
      <c r="O684" s="53" t="s">
        <v>264</v>
      </c>
    </row>
    <row r="685" spans="5:15" ht="105" x14ac:dyDescent="0.25">
      <c r="E685" s="27" t="s">
        <v>361</v>
      </c>
      <c r="F685" s="28" t="s">
        <v>594</v>
      </c>
      <c r="G685" s="28" t="s">
        <v>275</v>
      </c>
      <c r="H685" s="27" t="s">
        <v>174</v>
      </c>
      <c r="I685" s="27" t="s">
        <v>349</v>
      </c>
      <c r="J685" s="27" t="s">
        <v>531</v>
      </c>
      <c r="K685" s="27" t="s">
        <v>294</v>
      </c>
      <c r="L685" s="27" t="s">
        <v>267</v>
      </c>
      <c r="M685" s="27" t="s">
        <v>306</v>
      </c>
      <c r="N685" s="27" t="s">
        <v>271</v>
      </c>
      <c r="O685" s="53" t="s">
        <v>340</v>
      </c>
    </row>
    <row r="686" spans="5:15" ht="135" x14ac:dyDescent="0.25">
      <c r="E686" s="27" t="s">
        <v>547</v>
      </c>
      <c r="F686" s="28" t="s">
        <v>594</v>
      </c>
      <c r="G686" s="28" t="s">
        <v>248</v>
      </c>
      <c r="H686" s="27" t="s">
        <v>495</v>
      </c>
      <c r="I686" s="27" t="s">
        <v>437</v>
      </c>
      <c r="J686" s="27" t="s">
        <v>413</v>
      </c>
      <c r="K686" s="27" t="s">
        <v>327</v>
      </c>
      <c r="L686" s="27" t="s">
        <v>331</v>
      </c>
      <c r="M686" s="27" t="s">
        <v>515</v>
      </c>
      <c r="N686" s="27" t="s">
        <v>254</v>
      </c>
      <c r="O686" s="53" t="s">
        <v>264</v>
      </c>
    </row>
    <row r="687" spans="5:15" ht="120" x14ac:dyDescent="0.25">
      <c r="E687" s="27" t="s">
        <v>308</v>
      </c>
      <c r="F687" s="28" t="s">
        <v>506</v>
      </c>
      <c r="G687" s="28" t="s">
        <v>425</v>
      </c>
      <c r="H687" s="27" t="s">
        <v>174</v>
      </c>
      <c r="I687" s="27" t="s">
        <v>318</v>
      </c>
      <c r="J687" s="27" t="s">
        <v>406</v>
      </c>
      <c r="K687" s="27" t="s">
        <v>288</v>
      </c>
      <c r="L687" s="27" t="s">
        <v>365</v>
      </c>
      <c r="M687" s="27" t="s">
        <v>306</v>
      </c>
      <c r="N687" s="27" t="s">
        <v>298</v>
      </c>
      <c r="O687" s="53" t="s">
        <v>340</v>
      </c>
    </row>
    <row r="688" spans="5:15" ht="120" x14ac:dyDescent="0.25">
      <c r="E688" s="27" t="s">
        <v>600</v>
      </c>
      <c r="F688" s="28" t="s">
        <v>144</v>
      </c>
      <c r="G688" s="28" t="s">
        <v>425</v>
      </c>
      <c r="H688" s="27" t="s">
        <v>174</v>
      </c>
      <c r="I688" s="27" t="s">
        <v>311</v>
      </c>
      <c r="J688" s="27" t="s">
        <v>359</v>
      </c>
      <c r="K688" s="27" t="s">
        <v>288</v>
      </c>
      <c r="L688" s="27" t="s">
        <v>321</v>
      </c>
      <c r="M688" s="27" t="s">
        <v>253</v>
      </c>
      <c r="N688" s="27" t="s">
        <v>254</v>
      </c>
      <c r="O688" s="53" t="s">
        <v>278</v>
      </c>
    </row>
    <row r="689" spans="5:15" ht="105" x14ac:dyDescent="0.25">
      <c r="E689" s="27" t="s">
        <v>399</v>
      </c>
      <c r="F689" s="28" t="s">
        <v>370</v>
      </c>
      <c r="G689" s="28" t="s">
        <v>58</v>
      </c>
      <c r="H689" s="27" t="s">
        <v>174</v>
      </c>
      <c r="I689" s="27" t="s">
        <v>349</v>
      </c>
      <c r="J689" s="27" t="s">
        <v>282</v>
      </c>
      <c r="K689" s="27" t="s">
        <v>294</v>
      </c>
      <c r="L689" s="27" t="s">
        <v>321</v>
      </c>
      <c r="M689" s="27" t="s">
        <v>253</v>
      </c>
      <c r="N689" s="27" t="s">
        <v>271</v>
      </c>
      <c r="O689" s="53" t="s">
        <v>264</v>
      </c>
    </row>
    <row r="690" spans="5:15" ht="120" x14ac:dyDescent="0.25">
      <c r="E690" s="27" t="s">
        <v>399</v>
      </c>
      <c r="F690" s="28" t="s">
        <v>343</v>
      </c>
      <c r="G690" s="28" t="s">
        <v>58</v>
      </c>
      <c r="H690" s="27" t="s">
        <v>495</v>
      </c>
      <c r="I690" s="27" t="s">
        <v>465</v>
      </c>
      <c r="J690" s="27" t="s">
        <v>531</v>
      </c>
      <c r="K690" s="27" t="s">
        <v>320</v>
      </c>
      <c r="L690" s="27" t="s">
        <v>365</v>
      </c>
      <c r="M690" s="27" t="s">
        <v>306</v>
      </c>
      <c r="N690" s="27" t="s">
        <v>254</v>
      </c>
      <c r="O690" s="53" t="s">
        <v>278</v>
      </c>
    </row>
    <row r="691" spans="5:15" ht="105" x14ac:dyDescent="0.25">
      <c r="E691" s="27" t="s">
        <v>361</v>
      </c>
      <c r="F691" s="28" t="s">
        <v>144</v>
      </c>
      <c r="G691" s="28" t="s">
        <v>259</v>
      </c>
      <c r="H691" s="27" t="s">
        <v>19</v>
      </c>
      <c r="I691" s="27" t="s">
        <v>287</v>
      </c>
      <c r="J691" s="27" t="s">
        <v>483</v>
      </c>
      <c r="K691" s="27" t="s">
        <v>458</v>
      </c>
      <c r="L691" s="27" t="s">
        <v>321</v>
      </c>
      <c r="M691" s="27" t="s">
        <v>253</v>
      </c>
      <c r="N691" s="27" t="s">
        <v>460</v>
      </c>
      <c r="O691" s="53" t="s">
        <v>264</v>
      </c>
    </row>
    <row r="692" spans="5:15" ht="105" x14ac:dyDescent="0.25">
      <c r="E692" s="27" t="s">
        <v>596</v>
      </c>
      <c r="F692" s="28" t="s">
        <v>594</v>
      </c>
      <c r="G692" s="28" t="s">
        <v>425</v>
      </c>
      <c r="H692" s="27" t="s">
        <v>495</v>
      </c>
      <c r="I692" s="27" t="s">
        <v>386</v>
      </c>
      <c r="J692" s="27" t="s">
        <v>406</v>
      </c>
      <c r="K692" s="27" t="s">
        <v>94</v>
      </c>
      <c r="L692" s="27" t="s">
        <v>321</v>
      </c>
      <c r="M692" s="27" t="s">
        <v>253</v>
      </c>
      <c r="N692" s="27" t="s">
        <v>362</v>
      </c>
      <c r="O692" s="53" t="s">
        <v>264</v>
      </c>
    </row>
    <row r="693" spans="5:15" ht="135" x14ac:dyDescent="0.25">
      <c r="E693" s="27" t="s">
        <v>246</v>
      </c>
      <c r="F693" s="28" t="s">
        <v>594</v>
      </c>
      <c r="G693" s="28" t="s">
        <v>305</v>
      </c>
      <c r="H693" s="27" t="s">
        <v>495</v>
      </c>
      <c r="I693" s="27" t="s">
        <v>610</v>
      </c>
      <c r="J693" s="27" t="s">
        <v>260</v>
      </c>
      <c r="K693" s="27" t="s">
        <v>327</v>
      </c>
      <c r="L693" s="27" t="s">
        <v>372</v>
      </c>
      <c r="M693" s="27" t="s">
        <v>253</v>
      </c>
      <c r="N693" s="27" t="s">
        <v>271</v>
      </c>
      <c r="O693" s="53" t="s">
        <v>264</v>
      </c>
    </row>
    <row r="694" spans="5:15" ht="135" x14ac:dyDescent="0.25">
      <c r="E694" s="27" t="s">
        <v>547</v>
      </c>
      <c r="F694" s="28" t="s">
        <v>248</v>
      </c>
      <c r="G694" s="28" t="s">
        <v>425</v>
      </c>
      <c r="H694" s="27" t="s">
        <v>495</v>
      </c>
      <c r="I694" s="27" t="s">
        <v>318</v>
      </c>
      <c r="J694" s="27" t="s">
        <v>531</v>
      </c>
      <c r="K694" s="27" t="s">
        <v>327</v>
      </c>
      <c r="L694" s="27" t="s">
        <v>351</v>
      </c>
      <c r="M694" s="27" t="s">
        <v>253</v>
      </c>
      <c r="N694" s="27" t="s">
        <v>271</v>
      </c>
      <c r="O694" s="53" t="s">
        <v>264</v>
      </c>
    </row>
    <row r="695" spans="5:15" ht="120" x14ac:dyDescent="0.25">
      <c r="E695" s="27" t="s">
        <v>246</v>
      </c>
      <c r="F695" s="28" t="s">
        <v>456</v>
      </c>
      <c r="G695" s="28" t="s">
        <v>248</v>
      </c>
      <c r="H695" s="27" t="s">
        <v>495</v>
      </c>
      <c r="I695" s="27" t="s">
        <v>369</v>
      </c>
      <c r="J695" s="27" t="s">
        <v>526</v>
      </c>
      <c r="K695" s="27" t="s">
        <v>288</v>
      </c>
      <c r="L695" s="27" t="s">
        <v>522</v>
      </c>
      <c r="M695" s="27" t="s">
        <v>262</v>
      </c>
      <c r="N695" s="27" t="s">
        <v>362</v>
      </c>
      <c r="O695" s="53" t="s">
        <v>264</v>
      </c>
    </row>
    <row r="696" spans="5:15" ht="90" x14ac:dyDescent="0.25">
      <c r="E696" s="27" t="s">
        <v>399</v>
      </c>
      <c r="F696" s="28" t="s">
        <v>248</v>
      </c>
      <c r="G696" s="28" t="s">
        <v>305</v>
      </c>
      <c r="H696" s="27" t="s">
        <v>495</v>
      </c>
      <c r="I696" s="27" t="s">
        <v>318</v>
      </c>
      <c r="J696" s="27" t="s">
        <v>388</v>
      </c>
      <c r="K696" s="27" t="s">
        <v>315</v>
      </c>
      <c r="L696" s="27" t="s">
        <v>372</v>
      </c>
      <c r="M696" s="27" t="s">
        <v>306</v>
      </c>
      <c r="N696" s="27" t="s">
        <v>362</v>
      </c>
      <c r="O696" s="53" t="s">
        <v>340</v>
      </c>
    </row>
    <row r="697" spans="5:15" ht="105" x14ac:dyDescent="0.25">
      <c r="E697" s="27" t="s">
        <v>326</v>
      </c>
      <c r="F697" s="28" t="s">
        <v>506</v>
      </c>
      <c r="G697" s="28" t="s">
        <v>371</v>
      </c>
      <c r="H697" s="27" t="s">
        <v>19</v>
      </c>
      <c r="I697" s="27" t="s">
        <v>349</v>
      </c>
      <c r="J697" s="27" t="s">
        <v>406</v>
      </c>
      <c r="K697" s="27" t="s">
        <v>464</v>
      </c>
      <c r="L697" s="27" t="s">
        <v>351</v>
      </c>
      <c r="M697" s="27" t="s">
        <v>253</v>
      </c>
      <c r="N697" s="27" t="s">
        <v>362</v>
      </c>
      <c r="O697" s="53" t="s">
        <v>278</v>
      </c>
    </row>
    <row r="698" spans="5:15" ht="76.5" x14ac:dyDescent="0.25">
      <c r="E698" s="27" t="s">
        <v>326</v>
      </c>
      <c r="F698" s="28" t="s">
        <v>370</v>
      </c>
      <c r="G698" s="28" t="s">
        <v>371</v>
      </c>
      <c r="H698" s="27" t="s">
        <v>174</v>
      </c>
      <c r="I698" s="27" t="s">
        <v>590</v>
      </c>
      <c r="J698" s="27" t="s">
        <v>178</v>
      </c>
      <c r="K698" s="27" t="s">
        <v>464</v>
      </c>
      <c r="L698" s="27" t="s">
        <v>365</v>
      </c>
      <c r="M698" s="27" t="s">
        <v>253</v>
      </c>
      <c r="N698" s="27" t="s">
        <v>298</v>
      </c>
      <c r="O698" s="53" t="s">
        <v>278</v>
      </c>
    </row>
    <row r="699" spans="5:15" ht="90" x14ac:dyDescent="0.25">
      <c r="E699" s="27" t="s">
        <v>361</v>
      </c>
      <c r="F699" s="28" t="s">
        <v>399</v>
      </c>
      <c r="G699" s="28" t="s">
        <v>371</v>
      </c>
      <c r="H699" s="27" t="s">
        <v>174</v>
      </c>
      <c r="I699" s="27" t="s">
        <v>318</v>
      </c>
      <c r="J699" s="27" t="s">
        <v>297</v>
      </c>
      <c r="K699" s="27" t="s">
        <v>315</v>
      </c>
      <c r="L699" s="27" t="s">
        <v>321</v>
      </c>
      <c r="M699" s="27" t="s">
        <v>306</v>
      </c>
      <c r="N699" s="27" t="s">
        <v>460</v>
      </c>
      <c r="O699" s="53" t="s">
        <v>264</v>
      </c>
    </row>
    <row r="700" spans="5:15" ht="105" x14ac:dyDescent="0.25">
      <c r="E700" s="27" t="s">
        <v>326</v>
      </c>
      <c r="F700" s="28" t="s">
        <v>456</v>
      </c>
      <c r="G700" s="28" t="s">
        <v>346</v>
      </c>
      <c r="H700" s="27" t="s">
        <v>19</v>
      </c>
      <c r="I700" s="27" t="s">
        <v>349</v>
      </c>
      <c r="J700" s="27" t="s">
        <v>483</v>
      </c>
      <c r="K700" s="27" t="s">
        <v>458</v>
      </c>
      <c r="L700" s="27" t="s">
        <v>525</v>
      </c>
      <c r="M700" s="27" t="s">
        <v>262</v>
      </c>
      <c r="N700" s="27" t="s">
        <v>298</v>
      </c>
      <c r="O700" s="53" t="s">
        <v>264</v>
      </c>
    </row>
    <row r="701" spans="5:15" ht="90" x14ac:dyDescent="0.25">
      <c r="E701" s="27" t="s">
        <v>361</v>
      </c>
      <c r="F701" s="28" t="s">
        <v>248</v>
      </c>
      <c r="G701" s="28" t="s">
        <v>425</v>
      </c>
      <c r="H701" s="27" t="s">
        <v>495</v>
      </c>
      <c r="I701" s="27" t="s">
        <v>463</v>
      </c>
      <c r="J701" s="27" t="s">
        <v>359</v>
      </c>
      <c r="K701" s="27" t="s">
        <v>464</v>
      </c>
      <c r="L701" s="27" t="s">
        <v>321</v>
      </c>
      <c r="M701" s="27" t="s">
        <v>435</v>
      </c>
      <c r="N701" s="27" t="s">
        <v>271</v>
      </c>
      <c r="O701" s="27" t="s">
        <v>374</v>
      </c>
    </row>
    <row r="702" spans="5:15" ht="120" x14ac:dyDescent="0.25">
      <c r="E702" s="27" t="s">
        <v>326</v>
      </c>
      <c r="F702" s="28" t="s">
        <v>302</v>
      </c>
      <c r="G702" s="28" t="s">
        <v>425</v>
      </c>
      <c r="H702" s="27" t="s">
        <v>495</v>
      </c>
      <c r="I702" s="27" t="s">
        <v>318</v>
      </c>
      <c r="J702" s="27" t="s">
        <v>511</v>
      </c>
      <c r="K702" s="27" t="s">
        <v>288</v>
      </c>
      <c r="L702" s="27" t="s">
        <v>321</v>
      </c>
      <c r="M702" s="27" t="s">
        <v>253</v>
      </c>
      <c r="N702" s="27" t="s">
        <v>254</v>
      </c>
      <c r="O702" s="27" t="s">
        <v>272</v>
      </c>
    </row>
    <row r="703" spans="5:15" ht="135" x14ac:dyDescent="0.25">
      <c r="E703" s="27" t="s">
        <v>326</v>
      </c>
      <c r="F703" s="28" t="s">
        <v>456</v>
      </c>
      <c r="G703" s="28" t="s">
        <v>305</v>
      </c>
      <c r="H703" s="27" t="s">
        <v>495</v>
      </c>
      <c r="I703" s="27" t="s">
        <v>369</v>
      </c>
      <c r="J703" s="27" t="s">
        <v>406</v>
      </c>
      <c r="K703" s="27" t="s">
        <v>327</v>
      </c>
      <c r="L703" s="27" t="s">
        <v>267</v>
      </c>
      <c r="M703" s="27" t="s">
        <v>262</v>
      </c>
      <c r="N703" s="27" t="s">
        <v>254</v>
      </c>
      <c r="O703" s="27" t="s">
        <v>278</v>
      </c>
    </row>
    <row r="704" spans="5:15" ht="105" x14ac:dyDescent="0.25">
      <c r="E704" s="27" t="s">
        <v>547</v>
      </c>
      <c r="F704" s="28" t="s">
        <v>491</v>
      </c>
      <c r="G704" s="28" t="s">
        <v>58</v>
      </c>
      <c r="H704" s="27" t="s">
        <v>174</v>
      </c>
      <c r="I704" s="27" t="s">
        <v>318</v>
      </c>
      <c r="J704" s="27" t="s">
        <v>359</v>
      </c>
      <c r="K704" s="27" t="s">
        <v>458</v>
      </c>
      <c r="L704" s="27" t="s">
        <v>267</v>
      </c>
      <c r="M704" s="27" t="s">
        <v>277</v>
      </c>
      <c r="N704" s="27" t="s">
        <v>298</v>
      </c>
      <c r="O704" s="27" t="s">
        <v>340</v>
      </c>
    </row>
    <row r="705" spans="5:15" ht="60" x14ac:dyDescent="0.25">
      <c r="E705" s="27" t="s">
        <v>417</v>
      </c>
      <c r="F705" s="28" t="s">
        <v>506</v>
      </c>
      <c r="G705" s="28" t="s">
        <v>425</v>
      </c>
      <c r="H705" s="27" t="s">
        <v>174</v>
      </c>
      <c r="I705" s="27" t="s">
        <v>463</v>
      </c>
      <c r="J705" s="27" t="s">
        <v>499</v>
      </c>
      <c r="K705" s="27" t="s">
        <v>395</v>
      </c>
      <c r="L705" s="27" t="s">
        <v>522</v>
      </c>
      <c r="M705" s="27" t="s">
        <v>366</v>
      </c>
      <c r="N705" s="27" t="s">
        <v>329</v>
      </c>
      <c r="O705" s="27" t="s">
        <v>340</v>
      </c>
    </row>
    <row r="706" spans="5:15" ht="120" x14ac:dyDescent="0.25">
      <c r="E706" s="27" t="s">
        <v>323</v>
      </c>
      <c r="F706" s="28" t="s">
        <v>608</v>
      </c>
      <c r="G706" s="28" t="s">
        <v>371</v>
      </c>
      <c r="H706" s="27" t="s">
        <v>495</v>
      </c>
      <c r="I706" s="27" t="s">
        <v>610</v>
      </c>
      <c r="J706" s="27" t="s">
        <v>319</v>
      </c>
      <c r="K706" s="27" t="s">
        <v>288</v>
      </c>
      <c r="L706" s="27" t="s">
        <v>566</v>
      </c>
      <c r="M706" s="27" t="s">
        <v>262</v>
      </c>
      <c r="N706" s="27" t="s">
        <v>362</v>
      </c>
      <c r="O706" s="27" t="s">
        <v>272</v>
      </c>
    </row>
    <row r="707" spans="5:15" ht="120" x14ac:dyDescent="0.25">
      <c r="E707" s="27" t="s">
        <v>547</v>
      </c>
      <c r="F707" s="28" t="s">
        <v>370</v>
      </c>
      <c r="G707" s="28" t="s">
        <v>371</v>
      </c>
      <c r="H707" s="27" t="s">
        <v>174</v>
      </c>
      <c r="I707" s="27" t="s">
        <v>318</v>
      </c>
      <c r="J707" s="27" t="s">
        <v>509</v>
      </c>
      <c r="K707" s="27" t="s">
        <v>320</v>
      </c>
      <c r="L707" s="27" t="s">
        <v>513</v>
      </c>
      <c r="M707" s="27" t="s">
        <v>486</v>
      </c>
      <c r="N707" s="27" t="s">
        <v>254</v>
      </c>
      <c r="O707" s="27" t="s">
        <v>278</v>
      </c>
    </row>
    <row r="708" spans="5:15" ht="90" x14ac:dyDescent="0.25">
      <c r="E708" s="27" t="s">
        <v>399</v>
      </c>
      <c r="F708" s="28" t="s">
        <v>302</v>
      </c>
      <c r="G708" s="28" t="s">
        <v>425</v>
      </c>
      <c r="H708" s="27" t="s">
        <v>174</v>
      </c>
      <c r="I708" s="27" t="s">
        <v>386</v>
      </c>
      <c r="J708" s="27" t="s">
        <v>260</v>
      </c>
      <c r="K708" s="27" t="s">
        <v>464</v>
      </c>
      <c r="L708" s="27" t="s">
        <v>365</v>
      </c>
      <c r="M708" s="27" t="s">
        <v>306</v>
      </c>
      <c r="N708" s="27" t="s">
        <v>271</v>
      </c>
      <c r="O708" s="27" t="s">
        <v>278</v>
      </c>
    </row>
    <row r="709" spans="5:15" ht="120" x14ac:dyDescent="0.25">
      <c r="E709" s="27" t="s">
        <v>431</v>
      </c>
      <c r="F709" s="28" t="s">
        <v>370</v>
      </c>
      <c r="G709" s="28" t="s">
        <v>356</v>
      </c>
      <c r="H709" s="27" t="s">
        <v>19</v>
      </c>
      <c r="I709" s="27" t="s">
        <v>336</v>
      </c>
      <c r="J709" s="27" t="s">
        <v>483</v>
      </c>
      <c r="K709" s="27" t="s">
        <v>288</v>
      </c>
      <c r="L709" s="27" t="s">
        <v>478</v>
      </c>
      <c r="M709" s="27" t="s">
        <v>253</v>
      </c>
      <c r="N709" s="27" t="s">
        <v>254</v>
      </c>
      <c r="O709" s="27" t="s">
        <v>278</v>
      </c>
    </row>
    <row r="710" spans="5:15" ht="120" x14ac:dyDescent="0.25">
      <c r="E710" s="27" t="s">
        <v>246</v>
      </c>
      <c r="F710" s="28" t="s">
        <v>456</v>
      </c>
      <c r="G710" s="28" t="s">
        <v>356</v>
      </c>
      <c r="H710" s="27" t="s">
        <v>19</v>
      </c>
      <c r="I710" s="27" t="s">
        <v>349</v>
      </c>
      <c r="J710" s="27" t="s">
        <v>319</v>
      </c>
      <c r="K710" s="27" t="s">
        <v>395</v>
      </c>
      <c r="L710" s="27" t="s">
        <v>372</v>
      </c>
      <c r="M710" s="27" t="s">
        <v>515</v>
      </c>
      <c r="N710" s="27" t="s">
        <v>271</v>
      </c>
      <c r="O710" s="27" t="s">
        <v>272</v>
      </c>
    </row>
    <row r="711" spans="5:15" ht="120" x14ac:dyDescent="0.25">
      <c r="E711" s="27" t="s">
        <v>600</v>
      </c>
      <c r="F711" s="28" t="s">
        <v>399</v>
      </c>
      <c r="G711" s="28" t="s">
        <v>248</v>
      </c>
      <c r="H711" s="27" t="s">
        <v>19</v>
      </c>
      <c r="I711" s="27" t="s">
        <v>292</v>
      </c>
      <c r="J711" s="27" t="s">
        <v>528</v>
      </c>
      <c r="K711" s="27" t="s">
        <v>320</v>
      </c>
      <c r="L711" s="27" t="s">
        <v>525</v>
      </c>
      <c r="M711" s="27" t="s">
        <v>262</v>
      </c>
      <c r="N711" s="27" t="s">
        <v>298</v>
      </c>
      <c r="O711" s="27" t="s">
        <v>278</v>
      </c>
    </row>
    <row r="712" spans="5:15" ht="120" x14ac:dyDescent="0.25">
      <c r="E712" s="27" t="s">
        <v>326</v>
      </c>
      <c r="F712" s="28" t="s">
        <v>343</v>
      </c>
      <c r="G712" s="28" t="s">
        <v>317</v>
      </c>
      <c r="H712" s="27" t="s">
        <v>19</v>
      </c>
      <c r="I712" s="27" t="s">
        <v>537</v>
      </c>
      <c r="J712" s="27" t="s">
        <v>528</v>
      </c>
      <c r="K712" s="27" t="s">
        <v>94</v>
      </c>
      <c r="L712" s="27" t="s">
        <v>514</v>
      </c>
      <c r="M712" s="27" t="s">
        <v>486</v>
      </c>
      <c r="N712" s="27" t="s">
        <v>254</v>
      </c>
      <c r="O712" s="27" t="s">
        <v>272</v>
      </c>
    </row>
    <row r="713" spans="5:15" ht="75" x14ac:dyDescent="0.25">
      <c r="E713" s="27" t="s">
        <v>326</v>
      </c>
      <c r="F713" s="28" t="s">
        <v>399</v>
      </c>
      <c r="G713" s="28" t="s">
        <v>248</v>
      </c>
      <c r="H713" s="27" t="s">
        <v>495</v>
      </c>
      <c r="I713" s="27" t="s">
        <v>444</v>
      </c>
      <c r="J713" s="27" t="s">
        <v>260</v>
      </c>
      <c r="K713" s="27" t="s">
        <v>315</v>
      </c>
      <c r="L713" s="27" t="s">
        <v>267</v>
      </c>
      <c r="M713" s="27" t="s">
        <v>306</v>
      </c>
      <c r="N713" s="27" t="s">
        <v>298</v>
      </c>
      <c r="O713" s="27" t="s">
        <v>272</v>
      </c>
    </row>
    <row r="714" spans="5:15" ht="120" x14ac:dyDescent="0.25">
      <c r="E714" s="27" t="s">
        <v>431</v>
      </c>
      <c r="F714" s="28" t="s">
        <v>397</v>
      </c>
      <c r="G714" s="28" t="s">
        <v>248</v>
      </c>
      <c r="H714" s="27" t="s">
        <v>19</v>
      </c>
      <c r="I714" s="27" t="s">
        <v>437</v>
      </c>
      <c r="J714" s="27" t="s">
        <v>406</v>
      </c>
      <c r="K714" s="27" t="s">
        <v>288</v>
      </c>
      <c r="L714" s="27" t="s">
        <v>365</v>
      </c>
      <c r="M714" s="27" t="s">
        <v>306</v>
      </c>
      <c r="N714" s="27" t="s">
        <v>271</v>
      </c>
      <c r="O714" s="27" t="s">
        <v>272</v>
      </c>
    </row>
    <row r="715" spans="5:15" ht="120" x14ac:dyDescent="0.25">
      <c r="E715" s="27" t="s">
        <v>417</v>
      </c>
      <c r="F715" s="28" t="s">
        <v>541</v>
      </c>
      <c r="G715" s="28" t="s">
        <v>275</v>
      </c>
      <c r="H715" s="27" t="s">
        <v>495</v>
      </c>
      <c r="I715" s="27" t="s">
        <v>590</v>
      </c>
      <c r="J715" s="27" t="s">
        <v>319</v>
      </c>
      <c r="K715" s="27" t="s">
        <v>288</v>
      </c>
      <c r="L715" s="27" t="s">
        <v>522</v>
      </c>
      <c r="M715" s="27" t="s">
        <v>253</v>
      </c>
      <c r="N715" s="27" t="s">
        <v>362</v>
      </c>
      <c r="O715" s="27" t="s">
        <v>278</v>
      </c>
    </row>
    <row r="716" spans="5:15" ht="120" x14ac:dyDescent="0.25">
      <c r="E716" s="27" t="s">
        <v>547</v>
      </c>
      <c r="F716" s="28" t="s">
        <v>491</v>
      </c>
      <c r="G716" s="28" t="s">
        <v>356</v>
      </c>
      <c r="H716" s="27" t="s">
        <v>19</v>
      </c>
      <c r="I716" s="27" t="s">
        <v>369</v>
      </c>
      <c r="J716" s="27" t="s">
        <v>178</v>
      </c>
      <c r="K716" s="27" t="s">
        <v>320</v>
      </c>
      <c r="L716" s="27" t="s">
        <v>414</v>
      </c>
      <c r="M716" s="27" t="s">
        <v>253</v>
      </c>
      <c r="N716" s="27" t="s">
        <v>362</v>
      </c>
      <c r="O716" s="27" t="s">
        <v>272</v>
      </c>
    </row>
    <row r="717" spans="5:15" ht="90" x14ac:dyDescent="0.25">
      <c r="E717" s="27" t="s">
        <v>399</v>
      </c>
      <c r="F717" s="28" t="s">
        <v>370</v>
      </c>
      <c r="G717" s="28" t="s">
        <v>346</v>
      </c>
      <c r="H717" s="27" t="s">
        <v>19</v>
      </c>
      <c r="I717" s="27" t="s">
        <v>336</v>
      </c>
      <c r="J717" s="27" t="s">
        <v>282</v>
      </c>
      <c r="K717" s="27" t="s">
        <v>395</v>
      </c>
      <c r="L717" s="27" t="s">
        <v>372</v>
      </c>
      <c r="M717" s="27" t="s">
        <v>253</v>
      </c>
      <c r="N717" s="27" t="s">
        <v>271</v>
      </c>
      <c r="O717" s="27" t="s">
        <v>272</v>
      </c>
    </row>
    <row r="718" spans="5:15" ht="105" x14ac:dyDescent="0.25">
      <c r="E718" s="27" t="s">
        <v>547</v>
      </c>
      <c r="F718" s="28" t="s">
        <v>314</v>
      </c>
      <c r="G718" s="28" t="s">
        <v>425</v>
      </c>
      <c r="H718" s="27" t="s">
        <v>19</v>
      </c>
      <c r="I718" s="27" t="s">
        <v>336</v>
      </c>
      <c r="J718" s="27" t="s">
        <v>526</v>
      </c>
      <c r="K718" s="27" t="s">
        <v>294</v>
      </c>
      <c r="L718" s="27" t="s">
        <v>321</v>
      </c>
      <c r="M718" s="27" t="s">
        <v>253</v>
      </c>
      <c r="N718" s="27" t="s">
        <v>329</v>
      </c>
      <c r="O718" s="27" t="s">
        <v>278</v>
      </c>
    </row>
    <row r="719" spans="5:15" ht="90" x14ac:dyDescent="0.25">
      <c r="E719" s="27" t="s">
        <v>361</v>
      </c>
      <c r="F719" s="28" t="s">
        <v>286</v>
      </c>
      <c r="G719" s="28" t="s">
        <v>346</v>
      </c>
      <c r="H719" s="27" t="s">
        <v>19</v>
      </c>
      <c r="I719" s="27" t="s">
        <v>444</v>
      </c>
      <c r="J719" s="27" t="s">
        <v>359</v>
      </c>
      <c r="K719" s="27" t="s">
        <v>464</v>
      </c>
      <c r="L719" s="27" t="s">
        <v>321</v>
      </c>
      <c r="M719" s="27" t="s">
        <v>277</v>
      </c>
      <c r="N719" s="27" t="s">
        <v>298</v>
      </c>
      <c r="O719" s="27" t="s">
        <v>278</v>
      </c>
    </row>
    <row r="720" spans="5:15" ht="120" x14ac:dyDescent="0.25">
      <c r="E720" s="27" t="s">
        <v>399</v>
      </c>
      <c r="F720" s="28" t="s">
        <v>144</v>
      </c>
      <c r="G720" s="28" t="s">
        <v>317</v>
      </c>
      <c r="H720" s="27" t="s">
        <v>19</v>
      </c>
      <c r="I720" s="27" t="s">
        <v>444</v>
      </c>
      <c r="J720" s="27" t="s">
        <v>528</v>
      </c>
      <c r="K720" s="27" t="s">
        <v>320</v>
      </c>
      <c r="L720" s="27" t="s">
        <v>372</v>
      </c>
      <c r="M720" s="27" t="s">
        <v>253</v>
      </c>
      <c r="N720" s="27" t="s">
        <v>254</v>
      </c>
      <c r="O720" s="27" t="s">
        <v>476</v>
      </c>
    </row>
    <row r="721" spans="5:15" ht="120" x14ac:dyDescent="0.25">
      <c r="E721" s="27" t="s">
        <v>308</v>
      </c>
      <c r="F721" s="28" t="s">
        <v>397</v>
      </c>
      <c r="G721" s="28" t="s">
        <v>58</v>
      </c>
      <c r="H721" s="27" t="s">
        <v>19</v>
      </c>
      <c r="I721" s="27" t="s">
        <v>318</v>
      </c>
      <c r="J721" s="27" t="s">
        <v>319</v>
      </c>
      <c r="K721" s="27" t="s">
        <v>464</v>
      </c>
      <c r="L721" s="27" t="s">
        <v>522</v>
      </c>
      <c r="M721" s="27" t="s">
        <v>253</v>
      </c>
      <c r="N721" s="27" t="s">
        <v>298</v>
      </c>
      <c r="O721" s="27" t="s">
        <v>278</v>
      </c>
    </row>
    <row r="722" spans="5:15" ht="90" x14ac:dyDescent="0.25">
      <c r="E722" s="27" t="s">
        <v>431</v>
      </c>
      <c r="F722" s="28" t="s">
        <v>399</v>
      </c>
      <c r="G722" s="28" t="s">
        <v>275</v>
      </c>
      <c r="H722" s="27" t="s">
        <v>19</v>
      </c>
      <c r="I722" s="27" t="s">
        <v>386</v>
      </c>
      <c r="J722" s="27" t="s">
        <v>359</v>
      </c>
      <c r="K722" s="27" t="s">
        <v>334</v>
      </c>
      <c r="L722" s="27" t="s">
        <v>267</v>
      </c>
      <c r="M722" s="27" t="s">
        <v>253</v>
      </c>
      <c r="N722" s="27" t="s">
        <v>254</v>
      </c>
      <c r="O722" s="27" t="s">
        <v>278</v>
      </c>
    </row>
    <row r="723" spans="5:15" ht="105" x14ac:dyDescent="0.25">
      <c r="E723" s="27" t="s">
        <v>596</v>
      </c>
      <c r="F723" s="28" t="s">
        <v>248</v>
      </c>
      <c r="G723" s="28" t="s">
        <v>356</v>
      </c>
      <c r="H723" s="27" t="s">
        <v>19</v>
      </c>
      <c r="I723" s="27" t="s">
        <v>437</v>
      </c>
      <c r="J723" s="27" t="s">
        <v>499</v>
      </c>
      <c r="K723" s="27" t="s">
        <v>294</v>
      </c>
      <c r="L723" s="27" t="s">
        <v>331</v>
      </c>
      <c r="M723" s="27" t="s">
        <v>515</v>
      </c>
      <c r="N723" s="27" t="s">
        <v>254</v>
      </c>
      <c r="O723" s="27" t="s">
        <v>278</v>
      </c>
    </row>
    <row r="724" spans="5:15" ht="90" x14ac:dyDescent="0.25">
      <c r="E724" s="27" t="s">
        <v>462</v>
      </c>
      <c r="F724" s="28" t="s">
        <v>314</v>
      </c>
      <c r="G724" s="28" t="s">
        <v>356</v>
      </c>
      <c r="H724" s="27" t="s">
        <v>19</v>
      </c>
      <c r="I724" s="27" t="s">
        <v>463</v>
      </c>
      <c r="J724" s="27" t="s">
        <v>359</v>
      </c>
      <c r="K724" s="27" t="s">
        <v>464</v>
      </c>
      <c r="L724" s="27" t="s">
        <v>321</v>
      </c>
      <c r="M724" s="27" t="s">
        <v>253</v>
      </c>
      <c r="N724" s="27" t="s">
        <v>271</v>
      </c>
      <c r="O724" s="27" t="s">
        <v>278</v>
      </c>
    </row>
    <row r="725" spans="5:15" ht="90" x14ac:dyDescent="0.25">
      <c r="E725" s="27" t="s">
        <v>323</v>
      </c>
      <c r="F725" s="28" t="s">
        <v>370</v>
      </c>
      <c r="G725" s="28" t="s">
        <v>425</v>
      </c>
      <c r="H725" s="27" t="s">
        <v>19</v>
      </c>
      <c r="I725" s="27" t="s">
        <v>349</v>
      </c>
      <c r="J725" s="27" t="s">
        <v>178</v>
      </c>
      <c r="K725" s="27" t="s">
        <v>334</v>
      </c>
      <c r="L725" s="27" t="s">
        <v>289</v>
      </c>
      <c r="M725" s="27" t="s">
        <v>253</v>
      </c>
      <c r="N725" s="27" t="s">
        <v>271</v>
      </c>
      <c r="O725" s="27" t="s">
        <v>272</v>
      </c>
    </row>
    <row r="726" spans="5:15" ht="105" x14ac:dyDescent="0.25">
      <c r="E726" s="27" t="s">
        <v>431</v>
      </c>
      <c r="F726" s="28" t="s">
        <v>314</v>
      </c>
      <c r="G726" s="28" t="s">
        <v>58</v>
      </c>
      <c r="H726" s="27" t="s">
        <v>19</v>
      </c>
      <c r="I726" s="27" t="s">
        <v>537</v>
      </c>
      <c r="J726" s="27" t="s">
        <v>483</v>
      </c>
      <c r="K726" s="27" t="s">
        <v>294</v>
      </c>
      <c r="L726" s="27" t="s">
        <v>414</v>
      </c>
      <c r="M726" s="27" t="s">
        <v>306</v>
      </c>
      <c r="N726" s="27" t="s">
        <v>298</v>
      </c>
      <c r="O726" s="27" t="s">
        <v>374</v>
      </c>
    </row>
    <row r="727" spans="5:15" ht="120" x14ac:dyDescent="0.25">
      <c r="E727" s="27" t="s">
        <v>399</v>
      </c>
      <c r="F727" s="28" t="s">
        <v>144</v>
      </c>
      <c r="G727" s="28" t="s">
        <v>248</v>
      </c>
      <c r="H727" s="27" t="s">
        <v>19</v>
      </c>
      <c r="I727" s="27" t="s">
        <v>537</v>
      </c>
      <c r="J727" s="27" t="s">
        <v>297</v>
      </c>
      <c r="K727" s="27" t="s">
        <v>320</v>
      </c>
      <c r="L727" s="27" t="s">
        <v>372</v>
      </c>
      <c r="M727" s="27" t="s">
        <v>253</v>
      </c>
      <c r="N727" s="27" t="s">
        <v>362</v>
      </c>
      <c r="O727" s="27" t="s">
        <v>340</v>
      </c>
    </row>
    <row r="728" spans="5:15" ht="105" x14ac:dyDescent="0.25">
      <c r="E728" s="27" t="s">
        <v>454</v>
      </c>
      <c r="F728" s="28" t="s">
        <v>491</v>
      </c>
      <c r="G728" s="28" t="s">
        <v>356</v>
      </c>
      <c r="H728" s="27" t="s">
        <v>19</v>
      </c>
      <c r="I728" s="27" t="s">
        <v>537</v>
      </c>
      <c r="J728" s="27" t="s">
        <v>359</v>
      </c>
      <c r="K728" s="27" t="s">
        <v>395</v>
      </c>
      <c r="L728" s="27" t="s">
        <v>566</v>
      </c>
      <c r="M728" s="27" t="s">
        <v>306</v>
      </c>
      <c r="N728" s="27" t="s">
        <v>254</v>
      </c>
      <c r="O728" s="27" t="s">
        <v>278</v>
      </c>
    </row>
    <row r="729" spans="5:15" ht="120" x14ac:dyDescent="0.25">
      <c r="E729" s="27" t="s">
        <v>431</v>
      </c>
      <c r="F729" s="28" t="s">
        <v>506</v>
      </c>
      <c r="G729" s="28" t="s">
        <v>425</v>
      </c>
      <c r="H729" s="27" t="s">
        <v>19</v>
      </c>
      <c r="I729" s="27" t="s">
        <v>386</v>
      </c>
      <c r="J729" s="27" t="s">
        <v>260</v>
      </c>
      <c r="K729" s="27" t="s">
        <v>288</v>
      </c>
      <c r="L729" s="27" t="s">
        <v>478</v>
      </c>
      <c r="M729" s="27" t="s">
        <v>86</v>
      </c>
      <c r="N729" s="27" t="s">
        <v>271</v>
      </c>
      <c r="O729" s="27" t="s">
        <v>272</v>
      </c>
    </row>
    <row r="730" spans="5:15" ht="105" x14ac:dyDescent="0.25">
      <c r="E730" s="27" t="s">
        <v>361</v>
      </c>
      <c r="F730" s="28" t="s">
        <v>491</v>
      </c>
      <c r="G730" s="28" t="s">
        <v>356</v>
      </c>
      <c r="H730" s="27" t="s">
        <v>19</v>
      </c>
      <c r="I730" s="27" t="s">
        <v>369</v>
      </c>
      <c r="J730" s="27" t="s">
        <v>178</v>
      </c>
      <c r="K730" s="27" t="s">
        <v>334</v>
      </c>
      <c r="L730" s="27" t="s">
        <v>267</v>
      </c>
      <c r="M730" s="27" t="s">
        <v>515</v>
      </c>
      <c r="N730" s="27" t="s">
        <v>271</v>
      </c>
      <c r="O730" s="27" t="s">
        <v>278</v>
      </c>
    </row>
    <row r="731" spans="5:15" ht="105" x14ac:dyDescent="0.25">
      <c r="E731" s="27" t="s">
        <v>326</v>
      </c>
      <c r="F731" s="28" t="s">
        <v>491</v>
      </c>
      <c r="G731" s="28" t="s">
        <v>346</v>
      </c>
      <c r="H731" s="27" t="s">
        <v>495</v>
      </c>
      <c r="I731" s="27" t="s">
        <v>463</v>
      </c>
      <c r="J731" s="27" t="s">
        <v>526</v>
      </c>
      <c r="K731" s="27" t="s">
        <v>334</v>
      </c>
      <c r="L731" s="27" t="s">
        <v>414</v>
      </c>
      <c r="M731" s="27" t="s">
        <v>486</v>
      </c>
      <c r="N731" s="27" t="s">
        <v>271</v>
      </c>
      <c r="O731" s="27" t="s">
        <v>278</v>
      </c>
    </row>
    <row r="732" spans="5:15" ht="105" x14ac:dyDescent="0.25">
      <c r="E732" s="27" t="s">
        <v>361</v>
      </c>
      <c r="F732" s="28" t="s">
        <v>370</v>
      </c>
      <c r="G732" s="28" t="s">
        <v>248</v>
      </c>
      <c r="H732" s="27" t="s">
        <v>19</v>
      </c>
      <c r="I732" s="27" t="s">
        <v>465</v>
      </c>
      <c r="J732" s="27" t="s">
        <v>282</v>
      </c>
      <c r="K732" s="27" t="s">
        <v>294</v>
      </c>
      <c r="L732" s="27" t="s">
        <v>478</v>
      </c>
      <c r="M732" s="27" t="s">
        <v>262</v>
      </c>
      <c r="N732" s="27" t="s">
        <v>254</v>
      </c>
      <c r="O732" s="27" t="s">
        <v>278</v>
      </c>
    </row>
    <row r="733" spans="5:15" ht="135" x14ac:dyDescent="0.25">
      <c r="E733" s="27" t="s">
        <v>308</v>
      </c>
      <c r="F733" s="28" t="s">
        <v>456</v>
      </c>
      <c r="G733" s="28" t="s">
        <v>346</v>
      </c>
      <c r="H733" s="27" t="s">
        <v>19</v>
      </c>
      <c r="I733" s="27" t="s">
        <v>437</v>
      </c>
      <c r="J733" s="27" t="s">
        <v>452</v>
      </c>
      <c r="K733" s="27" t="s">
        <v>327</v>
      </c>
      <c r="L733" s="27" t="s">
        <v>514</v>
      </c>
      <c r="M733" s="27" t="s">
        <v>306</v>
      </c>
      <c r="N733" s="27" t="s">
        <v>254</v>
      </c>
      <c r="O733" s="27" t="s">
        <v>272</v>
      </c>
    </row>
    <row r="734" spans="5:15" ht="90" x14ac:dyDescent="0.25">
      <c r="E734" s="27" t="s">
        <v>323</v>
      </c>
      <c r="F734" s="28" t="s">
        <v>370</v>
      </c>
      <c r="G734" s="28" t="s">
        <v>317</v>
      </c>
      <c r="H734" s="27" t="s">
        <v>19</v>
      </c>
      <c r="I734" s="27" t="s">
        <v>590</v>
      </c>
      <c r="J734" s="27" t="s">
        <v>359</v>
      </c>
      <c r="K734" s="27" t="s">
        <v>334</v>
      </c>
      <c r="L734" s="27" t="s">
        <v>513</v>
      </c>
      <c r="M734" s="27" t="s">
        <v>306</v>
      </c>
      <c r="N734" s="27" t="s">
        <v>254</v>
      </c>
      <c r="O734" s="27" t="s">
        <v>340</v>
      </c>
    </row>
    <row r="735" spans="5:15" ht="105" x14ac:dyDescent="0.25">
      <c r="E735" s="27" t="s">
        <v>326</v>
      </c>
      <c r="F735" s="28" t="s">
        <v>491</v>
      </c>
      <c r="G735" s="28" t="s">
        <v>58</v>
      </c>
      <c r="H735" s="27" t="s">
        <v>19</v>
      </c>
      <c r="I735" s="27" t="s">
        <v>463</v>
      </c>
      <c r="J735" s="27" t="s">
        <v>297</v>
      </c>
      <c r="K735" s="27" t="s">
        <v>294</v>
      </c>
      <c r="L735" s="27" t="s">
        <v>351</v>
      </c>
      <c r="M735" s="27" t="s">
        <v>262</v>
      </c>
      <c r="N735" s="27" t="s">
        <v>254</v>
      </c>
      <c r="O735" s="27" t="s">
        <v>374</v>
      </c>
    </row>
    <row r="736" spans="5:15" ht="105" x14ac:dyDescent="0.25">
      <c r="E736" s="27" t="s">
        <v>323</v>
      </c>
      <c r="F736" s="28" t="s">
        <v>541</v>
      </c>
      <c r="G736" s="28" t="s">
        <v>346</v>
      </c>
      <c r="H736" s="27" t="s">
        <v>19</v>
      </c>
      <c r="I736" s="27" t="s">
        <v>463</v>
      </c>
      <c r="J736" s="27" t="s">
        <v>406</v>
      </c>
      <c r="K736" s="27" t="s">
        <v>294</v>
      </c>
      <c r="L736" s="27" t="s">
        <v>321</v>
      </c>
      <c r="M736" s="27" t="s">
        <v>306</v>
      </c>
      <c r="N736" s="27" t="s">
        <v>271</v>
      </c>
      <c r="O736" s="27" t="s">
        <v>272</v>
      </c>
    </row>
    <row r="737" spans="5:15" ht="120" x14ac:dyDescent="0.25">
      <c r="E737" s="27" t="s">
        <v>361</v>
      </c>
      <c r="F737" s="28" t="s">
        <v>343</v>
      </c>
      <c r="G737" s="28" t="s">
        <v>371</v>
      </c>
      <c r="H737" s="27" t="s">
        <v>19</v>
      </c>
      <c r="I737" s="27" t="s">
        <v>287</v>
      </c>
      <c r="J737" s="27" t="s">
        <v>528</v>
      </c>
      <c r="K737" s="27" t="s">
        <v>395</v>
      </c>
      <c r="L737" s="27" t="s">
        <v>372</v>
      </c>
      <c r="M737" s="27" t="s">
        <v>253</v>
      </c>
      <c r="N737" s="27" t="s">
        <v>271</v>
      </c>
      <c r="O737" s="27" t="s">
        <v>272</v>
      </c>
    </row>
    <row r="738" spans="5:15" ht="120" x14ac:dyDescent="0.25">
      <c r="E738" s="27" t="s">
        <v>399</v>
      </c>
      <c r="F738" s="28" t="s">
        <v>608</v>
      </c>
      <c r="G738" s="28" t="s">
        <v>275</v>
      </c>
      <c r="H738" s="27" t="s">
        <v>19</v>
      </c>
      <c r="I738" s="27" t="s">
        <v>609</v>
      </c>
      <c r="J738" s="27" t="s">
        <v>297</v>
      </c>
      <c r="K738" s="27" t="s">
        <v>320</v>
      </c>
      <c r="L738" s="27" t="s">
        <v>372</v>
      </c>
      <c r="M738" s="27" t="s">
        <v>262</v>
      </c>
      <c r="N738" s="27" t="s">
        <v>298</v>
      </c>
      <c r="O738" s="27" t="s">
        <v>374</v>
      </c>
    </row>
    <row r="739" spans="5:15" ht="135" x14ac:dyDescent="0.25">
      <c r="E739" s="27" t="s">
        <v>600</v>
      </c>
      <c r="F739" s="28" t="s">
        <v>314</v>
      </c>
      <c r="G739" s="28" t="s">
        <v>356</v>
      </c>
      <c r="H739" s="27" t="s">
        <v>19</v>
      </c>
      <c r="I739" s="27" t="s">
        <v>590</v>
      </c>
      <c r="J739" s="27" t="s">
        <v>526</v>
      </c>
      <c r="K739" s="27" t="s">
        <v>327</v>
      </c>
      <c r="L739" s="27" t="s">
        <v>289</v>
      </c>
      <c r="M739" s="27" t="s">
        <v>253</v>
      </c>
      <c r="N739" s="27" t="s">
        <v>298</v>
      </c>
      <c r="O739" s="27" t="s">
        <v>278</v>
      </c>
    </row>
    <row r="740" spans="5:15" ht="105" x14ac:dyDescent="0.25">
      <c r="E740" s="27" t="s">
        <v>431</v>
      </c>
      <c r="F740" s="28" t="s">
        <v>456</v>
      </c>
      <c r="G740" s="28" t="s">
        <v>58</v>
      </c>
      <c r="H740" s="27" t="s">
        <v>19</v>
      </c>
      <c r="I740" s="27" t="s">
        <v>590</v>
      </c>
      <c r="J740" s="27" t="s">
        <v>359</v>
      </c>
      <c r="K740" s="27" t="s">
        <v>294</v>
      </c>
      <c r="L740" s="27" t="s">
        <v>414</v>
      </c>
      <c r="M740" s="27" t="s">
        <v>486</v>
      </c>
      <c r="N740" s="27" t="s">
        <v>254</v>
      </c>
      <c r="O740" s="27" t="s">
        <v>476</v>
      </c>
    </row>
    <row r="741" spans="5:15" ht="120" x14ac:dyDescent="0.25">
      <c r="E741" s="27" t="s">
        <v>431</v>
      </c>
      <c r="F741" s="28" t="s">
        <v>397</v>
      </c>
      <c r="G741" s="28" t="s">
        <v>371</v>
      </c>
      <c r="H741" s="27" t="s">
        <v>19</v>
      </c>
      <c r="I741" s="27" t="s">
        <v>292</v>
      </c>
      <c r="J741" s="27" t="s">
        <v>260</v>
      </c>
      <c r="K741" s="27" t="s">
        <v>288</v>
      </c>
      <c r="L741" s="27" t="s">
        <v>331</v>
      </c>
      <c r="M741" s="27" t="s">
        <v>253</v>
      </c>
      <c r="N741" s="27" t="s">
        <v>298</v>
      </c>
      <c r="O741" s="27" t="s">
        <v>340</v>
      </c>
    </row>
    <row r="742" spans="5:15" ht="105" x14ac:dyDescent="0.25">
      <c r="E742" s="27" t="s">
        <v>246</v>
      </c>
      <c r="F742" s="28" t="s">
        <v>491</v>
      </c>
      <c r="G742" s="28" t="s">
        <v>371</v>
      </c>
      <c r="H742" s="27" t="s">
        <v>19</v>
      </c>
      <c r="I742" s="27" t="s">
        <v>609</v>
      </c>
      <c r="J742" s="27" t="s">
        <v>511</v>
      </c>
      <c r="K742" s="27" t="s">
        <v>458</v>
      </c>
      <c r="L742" s="27" t="s">
        <v>478</v>
      </c>
      <c r="M742" s="27" t="s">
        <v>277</v>
      </c>
      <c r="N742" s="27" t="s">
        <v>362</v>
      </c>
      <c r="O742" s="27" t="s">
        <v>340</v>
      </c>
    </row>
    <row r="743" spans="5:15" ht="105" x14ac:dyDescent="0.25">
      <c r="E743" s="27" t="s">
        <v>361</v>
      </c>
      <c r="F743" s="28" t="s">
        <v>594</v>
      </c>
      <c r="G743" s="28" t="s">
        <v>356</v>
      </c>
      <c r="H743" s="27" t="s">
        <v>19</v>
      </c>
      <c r="I743" s="27" t="s">
        <v>437</v>
      </c>
      <c r="J743" s="27" t="s">
        <v>406</v>
      </c>
      <c r="K743" s="27" t="s">
        <v>464</v>
      </c>
      <c r="L743" s="27" t="s">
        <v>414</v>
      </c>
      <c r="M743" s="27" t="s">
        <v>306</v>
      </c>
      <c r="N743" s="27" t="s">
        <v>254</v>
      </c>
      <c r="O743" s="27" t="s">
        <v>374</v>
      </c>
    </row>
    <row r="744" spans="5:15" ht="105" x14ac:dyDescent="0.25">
      <c r="E744" s="27" t="s">
        <v>308</v>
      </c>
      <c r="F744" s="28" t="s">
        <v>343</v>
      </c>
      <c r="G744" s="28" t="s">
        <v>58</v>
      </c>
      <c r="H744" s="27" t="s">
        <v>19</v>
      </c>
      <c r="I744" s="27" t="s">
        <v>386</v>
      </c>
      <c r="J744" s="27" t="s">
        <v>499</v>
      </c>
      <c r="K744" s="27" t="s">
        <v>294</v>
      </c>
      <c r="L744" s="27" t="s">
        <v>321</v>
      </c>
      <c r="M744" s="27" t="s">
        <v>306</v>
      </c>
      <c r="N744" s="27" t="s">
        <v>298</v>
      </c>
      <c r="O744" s="27" t="s">
        <v>340</v>
      </c>
    </row>
    <row r="745" spans="5:15" ht="90" x14ac:dyDescent="0.25">
      <c r="E745" s="27" t="s">
        <v>246</v>
      </c>
      <c r="F745" s="28" t="s">
        <v>314</v>
      </c>
      <c r="G745" s="28" t="s">
        <v>305</v>
      </c>
      <c r="H745" s="27" t="s">
        <v>19</v>
      </c>
      <c r="I745" s="27" t="s">
        <v>463</v>
      </c>
      <c r="J745" s="27" t="s">
        <v>178</v>
      </c>
      <c r="K745" s="27" t="s">
        <v>458</v>
      </c>
      <c r="L745" s="27" t="s">
        <v>478</v>
      </c>
      <c r="M745" s="27" t="s">
        <v>86</v>
      </c>
      <c r="N745" s="27" t="s">
        <v>254</v>
      </c>
      <c r="O745" s="27" t="s">
        <v>272</v>
      </c>
    </row>
    <row r="746" spans="5:15" ht="105" x14ac:dyDescent="0.25">
      <c r="E746" s="27" t="s">
        <v>454</v>
      </c>
      <c r="F746" s="28" t="s">
        <v>370</v>
      </c>
      <c r="G746" s="28" t="s">
        <v>425</v>
      </c>
      <c r="H746" s="27" t="s">
        <v>19</v>
      </c>
      <c r="I746" s="27" t="s">
        <v>369</v>
      </c>
      <c r="J746" s="27" t="s">
        <v>406</v>
      </c>
      <c r="K746" s="27" t="s">
        <v>395</v>
      </c>
      <c r="L746" s="27" t="s">
        <v>261</v>
      </c>
      <c r="M746" s="27" t="s">
        <v>306</v>
      </c>
      <c r="N746" s="27" t="s">
        <v>271</v>
      </c>
      <c r="O746" s="27" t="s">
        <v>374</v>
      </c>
    </row>
    <row r="747" spans="5:15" ht="105" x14ac:dyDescent="0.25">
      <c r="E747" s="27" t="s">
        <v>431</v>
      </c>
      <c r="F747" s="28" t="s">
        <v>397</v>
      </c>
      <c r="G747" s="28" t="s">
        <v>346</v>
      </c>
      <c r="H747" s="27" t="s">
        <v>19</v>
      </c>
      <c r="I747" s="27" t="s">
        <v>465</v>
      </c>
      <c r="J747" s="27" t="s">
        <v>483</v>
      </c>
      <c r="K747" s="27" t="s">
        <v>294</v>
      </c>
      <c r="L747" s="27" t="s">
        <v>289</v>
      </c>
      <c r="M747" s="27" t="s">
        <v>262</v>
      </c>
      <c r="N747" s="27" t="s">
        <v>329</v>
      </c>
      <c r="O747" s="27" t="s">
        <v>272</v>
      </c>
    </row>
    <row r="748" spans="5:15" ht="105" x14ac:dyDescent="0.25">
      <c r="E748" s="27" t="s">
        <v>361</v>
      </c>
      <c r="F748" s="28" t="s">
        <v>506</v>
      </c>
      <c r="G748" s="28" t="s">
        <v>58</v>
      </c>
      <c r="H748" s="27" t="s">
        <v>19</v>
      </c>
      <c r="I748" s="27" t="s">
        <v>287</v>
      </c>
      <c r="J748" s="27" t="s">
        <v>509</v>
      </c>
      <c r="K748" s="27" t="s">
        <v>294</v>
      </c>
      <c r="L748" s="27" t="s">
        <v>267</v>
      </c>
      <c r="M748" s="27" t="s">
        <v>515</v>
      </c>
      <c r="N748" s="27" t="s">
        <v>254</v>
      </c>
      <c r="O748" s="27" t="s">
        <v>340</v>
      </c>
    </row>
    <row r="749" spans="5:15" ht="105" x14ac:dyDescent="0.25">
      <c r="E749" s="27" t="s">
        <v>246</v>
      </c>
      <c r="F749" s="28" t="s">
        <v>314</v>
      </c>
      <c r="G749" s="28" t="s">
        <v>346</v>
      </c>
      <c r="H749" s="27" t="s">
        <v>495</v>
      </c>
      <c r="I749" s="27" t="s">
        <v>609</v>
      </c>
      <c r="J749" s="27" t="s">
        <v>178</v>
      </c>
      <c r="K749" s="27" t="s">
        <v>294</v>
      </c>
      <c r="L749" s="27" t="s">
        <v>267</v>
      </c>
      <c r="M749" s="27" t="s">
        <v>306</v>
      </c>
      <c r="N749" s="27" t="s">
        <v>254</v>
      </c>
      <c r="O749" s="27" t="s">
        <v>340</v>
      </c>
    </row>
    <row r="750" spans="5:15" ht="75" x14ac:dyDescent="0.25">
      <c r="E750" s="27" t="s">
        <v>399</v>
      </c>
      <c r="F750" s="28" t="s">
        <v>399</v>
      </c>
      <c r="G750" s="28" t="s">
        <v>58</v>
      </c>
      <c r="H750" s="27" t="s">
        <v>495</v>
      </c>
      <c r="I750" s="27" t="s">
        <v>590</v>
      </c>
      <c r="J750" s="27" t="s">
        <v>499</v>
      </c>
      <c r="K750" s="27" t="s">
        <v>315</v>
      </c>
      <c r="L750" s="27" t="s">
        <v>95</v>
      </c>
      <c r="M750" s="27" t="s">
        <v>262</v>
      </c>
      <c r="N750" s="27" t="s">
        <v>254</v>
      </c>
      <c r="O750" s="27" t="s">
        <v>340</v>
      </c>
    </row>
    <row r="751" spans="5:15" ht="105" x14ac:dyDescent="0.25">
      <c r="E751" s="27" t="s">
        <v>246</v>
      </c>
      <c r="F751" s="28" t="s">
        <v>286</v>
      </c>
      <c r="G751" s="28" t="s">
        <v>58</v>
      </c>
      <c r="H751" s="27" t="s">
        <v>495</v>
      </c>
      <c r="I751" s="27" t="s">
        <v>609</v>
      </c>
      <c r="J751" s="27" t="s">
        <v>388</v>
      </c>
      <c r="K751" s="27" t="s">
        <v>294</v>
      </c>
      <c r="L751" s="27" t="s">
        <v>321</v>
      </c>
      <c r="M751" s="27" t="s">
        <v>253</v>
      </c>
      <c r="N751" s="27" t="s">
        <v>271</v>
      </c>
      <c r="O751" s="27" t="s">
        <v>340</v>
      </c>
    </row>
    <row r="752" spans="5:15" ht="120" x14ac:dyDescent="0.25">
      <c r="E752" s="27" t="s">
        <v>431</v>
      </c>
      <c r="F752" s="28" t="s">
        <v>248</v>
      </c>
      <c r="G752" s="28" t="s">
        <v>371</v>
      </c>
      <c r="H752" s="27" t="s">
        <v>19</v>
      </c>
      <c r="I752" s="27" t="s">
        <v>437</v>
      </c>
      <c r="J752" s="27" t="s">
        <v>297</v>
      </c>
      <c r="K752" s="27" t="s">
        <v>288</v>
      </c>
      <c r="L752" s="27" t="s">
        <v>522</v>
      </c>
      <c r="M752" s="27" t="s">
        <v>277</v>
      </c>
      <c r="N752" s="27" t="s">
        <v>254</v>
      </c>
      <c r="O752" s="27" t="s">
        <v>340</v>
      </c>
    </row>
    <row r="753" spans="5:15" ht="105" x14ac:dyDescent="0.25">
      <c r="E753" s="27" t="s">
        <v>323</v>
      </c>
      <c r="F753" s="28" t="s">
        <v>370</v>
      </c>
      <c r="G753" s="28" t="s">
        <v>356</v>
      </c>
      <c r="H753" s="27" t="s">
        <v>495</v>
      </c>
      <c r="I753" s="27" t="s">
        <v>463</v>
      </c>
      <c r="J753" s="27" t="s">
        <v>359</v>
      </c>
      <c r="K753" s="27" t="s">
        <v>294</v>
      </c>
      <c r="L753" s="27" t="s">
        <v>289</v>
      </c>
      <c r="M753" s="27" t="s">
        <v>277</v>
      </c>
      <c r="N753" s="27" t="s">
        <v>271</v>
      </c>
      <c r="O753" s="27" t="s">
        <v>340</v>
      </c>
    </row>
    <row r="754" spans="5:15" ht="105" x14ac:dyDescent="0.25">
      <c r="E754" s="27" t="s">
        <v>326</v>
      </c>
      <c r="F754" s="28" t="s">
        <v>594</v>
      </c>
      <c r="G754" s="28" t="s">
        <v>371</v>
      </c>
      <c r="H754" s="27" t="s">
        <v>19</v>
      </c>
      <c r="I754" s="27" t="s">
        <v>292</v>
      </c>
      <c r="J754" s="27" t="s">
        <v>282</v>
      </c>
      <c r="K754" s="27" t="s">
        <v>315</v>
      </c>
      <c r="L754" s="27" t="s">
        <v>267</v>
      </c>
      <c r="M754" s="27" t="s">
        <v>253</v>
      </c>
      <c r="N754" s="27" t="s">
        <v>329</v>
      </c>
      <c r="O754" s="27" t="s">
        <v>374</v>
      </c>
    </row>
    <row r="755" spans="5:15" ht="90" x14ac:dyDescent="0.25">
      <c r="E755" s="27" t="s">
        <v>600</v>
      </c>
      <c r="F755" s="28" t="s">
        <v>608</v>
      </c>
      <c r="G755" s="28" t="s">
        <v>425</v>
      </c>
      <c r="H755" s="27" t="s">
        <v>19</v>
      </c>
      <c r="I755" s="27" t="s">
        <v>610</v>
      </c>
      <c r="J755" s="27" t="s">
        <v>388</v>
      </c>
      <c r="K755" s="27" t="s">
        <v>334</v>
      </c>
      <c r="L755" s="27" t="s">
        <v>331</v>
      </c>
      <c r="M755" s="27" t="s">
        <v>253</v>
      </c>
      <c r="N755" s="27" t="s">
        <v>271</v>
      </c>
      <c r="O755" s="27" t="s">
        <v>340</v>
      </c>
    </row>
    <row r="756" spans="5:15" ht="120" x14ac:dyDescent="0.25">
      <c r="E756" s="27" t="s">
        <v>596</v>
      </c>
      <c r="F756" s="28" t="s">
        <v>541</v>
      </c>
      <c r="G756" s="28" t="s">
        <v>425</v>
      </c>
      <c r="H756" s="27" t="s">
        <v>19</v>
      </c>
      <c r="I756" s="27" t="s">
        <v>537</v>
      </c>
      <c r="J756" s="27" t="s">
        <v>282</v>
      </c>
      <c r="K756" s="27" t="s">
        <v>315</v>
      </c>
      <c r="L756" s="27" t="s">
        <v>414</v>
      </c>
      <c r="M756" s="27" t="s">
        <v>262</v>
      </c>
      <c r="N756" s="27" t="s">
        <v>65</v>
      </c>
      <c r="O756" s="27" t="s">
        <v>272</v>
      </c>
    </row>
    <row r="757" spans="5:15" ht="120" x14ac:dyDescent="0.25">
      <c r="E757" s="27" t="s">
        <v>462</v>
      </c>
      <c r="F757" s="28" t="s">
        <v>397</v>
      </c>
      <c r="G757" s="28" t="s">
        <v>58</v>
      </c>
      <c r="H757" s="27" t="s">
        <v>19</v>
      </c>
      <c r="I757" s="27" t="s">
        <v>318</v>
      </c>
      <c r="J757" s="27" t="s">
        <v>528</v>
      </c>
      <c r="K757" s="27" t="s">
        <v>294</v>
      </c>
      <c r="L757" s="27" t="s">
        <v>289</v>
      </c>
      <c r="M757" s="27" t="s">
        <v>486</v>
      </c>
      <c r="N757" s="27" t="s">
        <v>298</v>
      </c>
      <c r="O757" s="27" t="s">
        <v>272</v>
      </c>
    </row>
    <row r="758" spans="5:15" ht="105" x14ac:dyDescent="0.25">
      <c r="E758" s="27" t="s">
        <v>308</v>
      </c>
      <c r="F758" s="28" t="s">
        <v>612</v>
      </c>
      <c r="G758" s="28" t="s">
        <v>346</v>
      </c>
      <c r="H758" s="27" t="s">
        <v>19</v>
      </c>
      <c r="I758" s="27" t="s">
        <v>437</v>
      </c>
      <c r="J758" s="27" t="s">
        <v>531</v>
      </c>
      <c r="K758" s="27" t="s">
        <v>294</v>
      </c>
      <c r="L758" s="27" t="s">
        <v>261</v>
      </c>
      <c r="M758" s="27" t="s">
        <v>262</v>
      </c>
      <c r="N758" s="27" t="s">
        <v>329</v>
      </c>
      <c r="O758" s="27" t="s">
        <v>340</v>
      </c>
    </row>
    <row r="759" spans="5:15" ht="105" x14ac:dyDescent="0.25">
      <c r="E759" s="27" t="s">
        <v>431</v>
      </c>
      <c r="F759" s="28" t="s">
        <v>594</v>
      </c>
      <c r="G759" s="28" t="s">
        <v>346</v>
      </c>
      <c r="H759" s="27" t="s">
        <v>19</v>
      </c>
      <c r="I759" s="27" t="s">
        <v>311</v>
      </c>
      <c r="J759" s="27" t="s">
        <v>260</v>
      </c>
      <c r="K759" s="27" t="s">
        <v>464</v>
      </c>
      <c r="L759" s="27" t="s">
        <v>267</v>
      </c>
      <c r="M759" s="27" t="s">
        <v>277</v>
      </c>
      <c r="N759" s="27" t="s">
        <v>254</v>
      </c>
      <c r="O759" s="27" t="s">
        <v>340</v>
      </c>
    </row>
    <row r="760" spans="5:15" ht="105" x14ac:dyDescent="0.25">
      <c r="E760" s="27" t="s">
        <v>411</v>
      </c>
      <c r="F760" s="28" t="s">
        <v>370</v>
      </c>
      <c r="G760" s="28" t="s">
        <v>356</v>
      </c>
      <c r="H760" s="27" t="s">
        <v>19</v>
      </c>
      <c r="I760" s="27" t="s">
        <v>311</v>
      </c>
      <c r="J760" s="27" t="s">
        <v>282</v>
      </c>
      <c r="K760" s="27" t="s">
        <v>294</v>
      </c>
      <c r="L760" s="27" t="s">
        <v>331</v>
      </c>
      <c r="M760" s="27" t="s">
        <v>253</v>
      </c>
      <c r="N760" s="27" t="s">
        <v>298</v>
      </c>
      <c r="O760" s="27" t="s">
        <v>272</v>
      </c>
    </row>
    <row r="761" spans="5:15" ht="90" x14ac:dyDescent="0.25">
      <c r="E761" s="27" t="s">
        <v>323</v>
      </c>
      <c r="F761" s="28" t="s">
        <v>302</v>
      </c>
      <c r="G761" s="28" t="s">
        <v>356</v>
      </c>
      <c r="H761" s="27" t="s">
        <v>19</v>
      </c>
      <c r="I761" s="27" t="s">
        <v>336</v>
      </c>
      <c r="J761" s="27" t="s">
        <v>509</v>
      </c>
      <c r="K761" s="27" t="s">
        <v>334</v>
      </c>
      <c r="L761" s="27" t="s">
        <v>261</v>
      </c>
      <c r="M761" s="27" t="s">
        <v>253</v>
      </c>
      <c r="N761" s="27" t="s">
        <v>362</v>
      </c>
      <c r="O761" s="27" t="s">
        <v>340</v>
      </c>
    </row>
    <row r="762" spans="5:15" ht="90" x14ac:dyDescent="0.25">
      <c r="E762" s="27" t="s">
        <v>361</v>
      </c>
      <c r="F762" s="28" t="s">
        <v>286</v>
      </c>
      <c r="G762" s="28" t="s">
        <v>356</v>
      </c>
      <c r="H762" s="27" t="s">
        <v>19</v>
      </c>
      <c r="I762" s="27" t="s">
        <v>386</v>
      </c>
      <c r="J762" s="27" t="s">
        <v>297</v>
      </c>
      <c r="K762" s="27" t="s">
        <v>315</v>
      </c>
      <c r="L762" s="27" t="s">
        <v>321</v>
      </c>
      <c r="M762" s="27" t="s">
        <v>306</v>
      </c>
      <c r="N762" s="27" t="s">
        <v>254</v>
      </c>
      <c r="O762" s="27" t="s">
        <v>374</v>
      </c>
    </row>
    <row r="763" spans="5:15" ht="105" x14ac:dyDescent="0.25">
      <c r="E763" s="27" t="s">
        <v>361</v>
      </c>
      <c r="F763" s="28" t="s">
        <v>286</v>
      </c>
      <c r="G763" s="28" t="s">
        <v>248</v>
      </c>
      <c r="H763" s="27" t="s">
        <v>19</v>
      </c>
      <c r="I763" s="27" t="s">
        <v>437</v>
      </c>
      <c r="J763" s="27" t="s">
        <v>406</v>
      </c>
      <c r="K763" s="27" t="s">
        <v>94</v>
      </c>
      <c r="L763" s="27" t="s">
        <v>414</v>
      </c>
      <c r="M763" s="27" t="s">
        <v>253</v>
      </c>
      <c r="N763" s="27" t="s">
        <v>362</v>
      </c>
      <c r="O763" s="27" t="s">
        <v>476</v>
      </c>
    </row>
    <row r="764" spans="5:15" ht="120" x14ac:dyDescent="0.25">
      <c r="E764" s="27" t="s">
        <v>462</v>
      </c>
      <c r="F764" s="28" t="s">
        <v>314</v>
      </c>
      <c r="G764" s="28" t="s">
        <v>425</v>
      </c>
      <c r="H764" s="27" t="s">
        <v>495</v>
      </c>
      <c r="I764" s="27" t="s">
        <v>537</v>
      </c>
      <c r="J764" s="27" t="s">
        <v>319</v>
      </c>
      <c r="K764" s="27" t="s">
        <v>334</v>
      </c>
      <c r="L764" s="27" t="s">
        <v>289</v>
      </c>
      <c r="M764" s="27" t="s">
        <v>253</v>
      </c>
      <c r="N764" s="27" t="s">
        <v>298</v>
      </c>
      <c r="O764" s="27" t="s">
        <v>374</v>
      </c>
    </row>
    <row r="765" spans="5:15" ht="105" x14ac:dyDescent="0.25">
      <c r="E765" s="27" t="s">
        <v>600</v>
      </c>
      <c r="F765" s="28" t="s">
        <v>594</v>
      </c>
      <c r="G765" s="28" t="s">
        <v>356</v>
      </c>
      <c r="H765" s="27" t="s">
        <v>19</v>
      </c>
      <c r="I765" s="27" t="s">
        <v>292</v>
      </c>
      <c r="J765" s="27" t="s">
        <v>511</v>
      </c>
      <c r="K765" s="27" t="s">
        <v>464</v>
      </c>
      <c r="L765" s="27" t="s">
        <v>522</v>
      </c>
      <c r="M765" s="27" t="s">
        <v>306</v>
      </c>
      <c r="N765" s="27" t="s">
        <v>271</v>
      </c>
      <c r="O765" s="27" t="s">
        <v>374</v>
      </c>
    </row>
    <row r="766" spans="5:15" ht="105" x14ac:dyDescent="0.25">
      <c r="E766" s="27" t="s">
        <v>417</v>
      </c>
      <c r="F766" s="28" t="s">
        <v>506</v>
      </c>
      <c r="G766" s="28" t="s">
        <v>371</v>
      </c>
      <c r="H766" s="27" t="s">
        <v>19</v>
      </c>
      <c r="I766" s="27" t="s">
        <v>292</v>
      </c>
      <c r="J766" s="27" t="s">
        <v>531</v>
      </c>
      <c r="K766" s="27" t="s">
        <v>294</v>
      </c>
      <c r="L766" s="27" t="s">
        <v>321</v>
      </c>
      <c r="M766" s="27" t="s">
        <v>253</v>
      </c>
      <c r="N766" s="27" t="s">
        <v>298</v>
      </c>
      <c r="O766" s="27" t="s">
        <v>340</v>
      </c>
    </row>
    <row r="767" spans="5:15" ht="105" x14ac:dyDescent="0.25">
      <c r="E767" s="27" t="s">
        <v>323</v>
      </c>
      <c r="F767" s="28" t="s">
        <v>594</v>
      </c>
      <c r="G767" s="28" t="s">
        <v>58</v>
      </c>
      <c r="H767" s="27" t="s">
        <v>19</v>
      </c>
      <c r="I767" s="27" t="s">
        <v>463</v>
      </c>
      <c r="J767" s="27" t="s">
        <v>388</v>
      </c>
      <c r="K767" s="27" t="s">
        <v>294</v>
      </c>
      <c r="L767" s="27" t="s">
        <v>522</v>
      </c>
      <c r="M767" s="27" t="s">
        <v>262</v>
      </c>
      <c r="N767" s="27" t="s">
        <v>362</v>
      </c>
      <c r="O767" s="27" t="s">
        <v>272</v>
      </c>
    </row>
    <row r="768" spans="5:15" ht="90" x14ac:dyDescent="0.25">
      <c r="E768" s="27" t="s">
        <v>547</v>
      </c>
      <c r="F768" s="28" t="s">
        <v>506</v>
      </c>
      <c r="G768" s="28" t="s">
        <v>346</v>
      </c>
      <c r="H768" s="27" t="s">
        <v>19</v>
      </c>
      <c r="I768" s="27" t="s">
        <v>369</v>
      </c>
      <c r="J768" s="27" t="s">
        <v>388</v>
      </c>
      <c r="K768" s="27" t="s">
        <v>464</v>
      </c>
      <c r="L768" s="27" t="s">
        <v>522</v>
      </c>
      <c r="M768" s="27" t="s">
        <v>306</v>
      </c>
      <c r="N768" s="27" t="s">
        <v>254</v>
      </c>
      <c r="O768" s="27" t="s">
        <v>272</v>
      </c>
    </row>
    <row r="769" spans="5:15" ht="90" x14ac:dyDescent="0.25">
      <c r="E769" s="27" t="s">
        <v>246</v>
      </c>
      <c r="F769" s="28" t="s">
        <v>370</v>
      </c>
      <c r="G769" s="28" t="s">
        <v>305</v>
      </c>
      <c r="H769" s="27" t="s">
        <v>19</v>
      </c>
      <c r="I769" s="27" t="s">
        <v>349</v>
      </c>
      <c r="J769" s="27" t="s">
        <v>260</v>
      </c>
      <c r="K769" s="27" t="s">
        <v>334</v>
      </c>
      <c r="L769" s="27" t="s">
        <v>321</v>
      </c>
      <c r="M769" s="27" t="s">
        <v>306</v>
      </c>
      <c r="N769" s="27" t="s">
        <v>271</v>
      </c>
      <c r="O769" s="27" t="s">
        <v>272</v>
      </c>
    </row>
    <row r="770" spans="5:15" ht="120" x14ac:dyDescent="0.25">
      <c r="E770" s="27" t="s">
        <v>454</v>
      </c>
      <c r="F770" s="28" t="s">
        <v>399</v>
      </c>
      <c r="G770" s="28" t="s">
        <v>371</v>
      </c>
      <c r="H770" s="27" t="s">
        <v>19</v>
      </c>
      <c r="I770" s="27" t="s">
        <v>537</v>
      </c>
      <c r="J770" s="27" t="s">
        <v>319</v>
      </c>
      <c r="K770" s="27" t="s">
        <v>288</v>
      </c>
      <c r="L770" s="27" t="s">
        <v>289</v>
      </c>
      <c r="M770" s="27" t="s">
        <v>262</v>
      </c>
      <c r="N770" s="27" t="s">
        <v>271</v>
      </c>
      <c r="O770" s="27" t="s">
        <v>340</v>
      </c>
    </row>
    <row r="771" spans="5:15" ht="90" x14ac:dyDescent="0.25">
      <c r="E771" s="27" t="s">
        <v>326</v>
      </c>
      <c r="F771" s="28" t="s">
        <v>506</v>
      </c>
      <c r="G771" s="28" t="s">
        <v>356</v>
      </c>
      <c r="H771" s="27" t="s">
        <v>19</v>
      </c>
      <c r="I771" s="27" t="s">
        <v>463</v>
      </c>
      <c r="J771" s="27" t="s">
        <v>282</v>
      </c>
      <c r="K771" s="27" t="s">
        <v>395</v>
      </c>
      <c r="L771" s="27" t="s">
        <v>267</v>
      </c>
      <c r="M771" s="27" t="s">
        <v>306</v>
      </c>
      <c r="N771" s="27" t="s">
        <v>271</v>
      </c>
      <c r="O771" s="27" t="s">
        <v>374</v>
      </c>
    </row>
    <row r="772" spans="5:15" ht="135" x14ac:dyDescent="0.25">
      <c r="E772" s="27" t="s">
        <v>600</v>
      </c>
      <c r="F772" s="28" t="s">
        <v>491</v>
      </c>
      <c r="G772" s="28" t="s">
        <v>371</v>
      </c>
      <c r="H772" s="27" t="s">
        <v>495</v>
      </c>
      <c r="I772" s="27" t="s">
        <v>336</v>
      </c>
      <c r="J772" s="27" t="s">
        <v>21</v>
      </c>
      <c r="K772" s="27" t="s">
        <v>327</v>
      </c>
      <c r="L772" s="27" t="s">
        <v>321</v>
      </c>
      <c r="M772" s="27" t="s">
        <v>439</v>
      </c>
      <c r="N772" s="27" t="s">
        <v>298</v>
      </c>
      <c r="O772" s="27" t="s">
        <v>340</v>
      </c>
    </row>
    <row r="773" spans="5:15" ht="90" x14ac:dyDescent="0.25">
      <c r="E773" s="27" t="s">
        <v>323</v>
      </c>
      <c r="F773" s="28" t="s">
        <v>248</v>
      </c>
      <c r="G773" s="28" t="s">
        <v>305</v>
      </c>
      <c r="H773" s="27" t="s">
        <v>19</v>
      </c>
      <c r="I773" s="27" t="s">
        <v>465</v>
      </c>
      <c r="J773" s="27" t="s">
        <v>388</v>
      </c>
      <c r="K773" s="27" t="s">
        <v>334</v>
      </c>
      <c r="L773" s="27" t="s">
        <v>372</v>
      </c>
      <c r="M773" s="27" t="s">
        <v>253</v>
      </c>
      <c r="N773" s="27" t="s">
        <v>298</v>
      </c>
      <c r="O773" s="27" t="s">
        <v>340</v>
      </c>
    </row>
    <row r="774" spans="5:15" ht="105" x14ac:dyDescent="0.25">
      <c r="E774" s="27" t="s">
        <v>246</v>
      </c>
      <c r="F774" s="28" t="s">
        <v>144</v>
      </c>
      <c r="G774" s="28" t="s">
        <v>305</v>
      </c>
      <c r="H774" s="27" t="s">
        <v>19</v>
      </c>
      <c r="I774" s="27" t="s">
        <v>463</v>
      </c>
      <c r="J774" s="27" t="s">
        <v>178</v>
      </c>
      <c r="K774" s="27" t="s">
        <v>294</v>
      </c>
      <c r="L774" s="27" t="s">
        <v>331</v>
      </c>
      <c r="M774" s="27" t="s">
        <v>277</v>
      </c>
      <c r="N774" s="27" t="s">
        <v>254</v>
      </c>
      <c r="O774" s="27" t="s">
        <v>476</v>
      </c>
    </row>
    <row r="775" spans="5:15" ht="120" x14ac:dyDescent="0.25">
      <c r="E775" s="27" t="s">
        <v>411</v>
      </c>
      <c r="F775" s="28" t="s">
        <v>506</v>
      </c>
      <c r="G775" s="28" t="s">
        <v>275</v>
      </c>
      <c r="H775" s="27" t="s">
        <v>19</v>
      </c>
      <c r="I775" s="27" t="s">
        <v>386</v>
      </c>
      <c r="J775" s="27" t="s">
        <v>528</v>
      </c>
      <c r="K775" s="27" t="s">
        <v>294</v>
      </c>
      <c r="L775" s="27" t="s">
        <v>321</v>
      </c>
      <c r="M775" s="27" t="s">
        <v>253</v>
      </c>
      <c r="N775" s="27" t="s">
        <v>298</v>
      </c>
      <c r="O775" s="27" t="s">
        <v>340</v>
      </c>
    </row>
    <row r="776" spans="5:15" ht="105" x14ac:dyDescent="0.25">
      <c r="E776" s="27" t="s">
        <v>431</v>
      </c>
      <c r="F776" s="28" t="s">
        <v>343</v>
      </c>
      <c r="G776" s="28" t="s">
        <v>346</v>
      </c>
      <c r="H776" s="27" t="s">
        <v>495</v>
      </c>
      <c r="I776" s="27" t="s">
        <v>465</v>
      </c>
      <c r="J776" s="27" t="s">
        <v>499</v>
      </c>
      <c r="K776" s="27" t="s">
        <v>395</v>
      </c>
      <c r="L776" s="27" t="s">
        <v>267</v>
      </c>
      <c r="M776" s="27" t="s">
        <v>253</v>
      </c>
      <c r="N776" s="27" t="s">
        <v>254</v>
      </c>
      <c r="O776" s="27" t="s">
        <v>374</v>
      </c>
    </row>
    <row r="777" spans="5:15" ht="105" x14ac:dyDescent="0.25">
      <c r="E777" s="27" t="s">
        <v>399</v>
      </c>
      <c r="F777" s="28" t="s">
        <v>541</v>
      </c>
      <c r="G777" s="28" t="s">
        <v>58</v>
      </c>
      <c r="H777" s="27" t="s">
        <v>19</v>
      </c>
      <c r="I777" s="27" t="s">
        <v>444</v>
      </c>
      <c r="J777" s="27" t="s">
        <v>359</v>
      </c>
      <c r="K777" s="27" t="s">
        <v>294</v>
      </c>
      <c r="L777" s="27" t="s">
        <v>321</v>
      </c>
      <c r="M777" s="27" t="s">
        <v>253</v>
      </c>
      <c r="N777" s="27" t="s">
        <v>271</v>
      </c>
      <c r="O777" s="27" t="s">
        <v>374</v>
      </c>
    </row>
    <row r="778" spans="5:15" ht="90" x14ac:dyDescent="0.25">
      <c r="E778" s="27" t="s">
        <v>326</v>
      </c>
      <c r="F778" s="28" t="s">
        <v>397</v>
      </c>
      <c r="G778" s="28" t="s">
        <v>425</v>
      </c>
      <c r="H778" s="27" t="s">
        <v>19</v>
      </c>
      <c r="I778" s="27" t="s">
        <v>311</v>
      </c>
      <c r="J778" s="27" t="s">
        <v>297</v>
      </c>
      <c r="K778" s="27" t="s">
        <v>334</v>
      </c>
      <c r="L778" s="27" t="s">
        <v>267</v>
      </c>
      <c r="M778" s="27" t="s">
        <v>306</v>
      </c>
      <c r="N778" s="27" t="s">
        <v>271</v>
      </c>
      <c r="O778" s="27" t="s">
        <v>374</v>
      </c>
    </row>
    <row r="779" spans="5:15" ht="120" x14ac:dyDescent="0.25">
      <c r="E779" s="27" t="s">
        <v>326</v>
      </c>
      <c r="F779" s="28" t="s">
        <v>370</v>
      </c>
      <c r="G779" s="28" t="s">
        <v>371</v>
      </c>
      <c r="H779" s="27" t="s">
        <v>495</v>
      </c>
      <c r="I779" s="27" t="s">
        <v>386</v>
      </c>
      <c r="J779" s="27" t="s">
        <v>319</v>
      </c>
      <c r="K779" s="27" t="s">
        <v>315</v>
      </c>
      <c r="L779" s="27" t="s">
        <v>289</v>
      </c>
      <c r="M779" s="27" t="s">
        <v>253</v>
      </c>
      <c r="N779" s="27" t="s">
        <v>271</v>
      </c>
      <c r="O779" s="27" t="s">
        <v>340</v>
      </c>
    </row>
    <row r="780" spans="5:15" ht="105" x14ac:dyDescent="0.25">
      <c r="E780" s="27" t="s">
        <v>399</v>
      </c>
      <c r="F780" s="28" t="s">
        <v>399</v>
      </c>
      <c r="G780" s="28" t="s">
        <v>275</v>
      </c>
      <c r="H780" s="53" t="s">
        <v>281</v>
      </c>
      <c r="I780" s="27" t="s">
        <v>369</v>
      </c>
      <c r="J780" s="27" t="s">
        <v>282</v>
      </c>
      <c r="K780" s="27" t="s">
        <v>294</v>
      </c>
      <c r="L780" s="27" t="s">
        <v>321</v>
      </c>
      <c r="M780" s="27" t="s">
        <v>277</v>
      </c>
      <c r="N780" s="27" t="s">
        <v>362</v>
      </c>
      <c r="O780" s="27" t="s">
        <v>476</v>
      </c>
    </row>
    <row r="781" spans="5:15" ht="120" x14ac:dyDescent="0.25">
      <c r="E781" s="27" t="s">
        <v>547</v>
      </c>
      <c r="F781" s="28" t="s">
        <v>612</v>
      </c>
      <c r="G781" s="28" t="s">
        <v>58</v>
      </c>
      <c r="H781" s="53" t="s">
        <v>178</v>
      </c>
      <c r="I781" s="27" t="s">
        <v>610</v>
      </c>
      <c r="J781" s="27" t="s">
        <v>319</v>
      </c>
      <c r="K781" s="27" t="s">
        <v>288</v>
      </c>
      <c r="L781" s="27" t="s">
        <v>289</v>
      </c>
      <c r="M781" s="27" t="s">
        <v>277</v>
      </c>
      <c r="N781" s="27" t="s">
        <v>298</v>
      </c>
      <c r="O781" s="27" t="s">
        <v>340</v>
      </c>
    </row>
    <row r="782" spans="5:15" ht="105" x14ac:dyDescent="0.25">
      <c r="E782" s="27" t="s">
        <v>361</v>
      </c>
      <c r="F782" s="28" t="s">
        <v>491</v>
      </c>
      <c r="G782" s="28" t="s">
        <v>275</v>
      </c>
      <c r="H782" s="53" t="s">
        <v>178</v>
      </c>
      <c r="I782" s="27" t="s">
        <v>386</v>
      </c>
      <c r="J782" s="27" t="s">
        <v>388</v>
      </c>
      <c r="K782" s="27" t="s">
        <v>464</v>
      </c>
      <c r="L782" s="27" t="s">
        <v>261</v>
      </c>
      <c r="M782" s="27" t="s">
        <v>253</v>
      </c>
      <c r="N782" s="27" t="s">
        <v>329</v>
      </c>
      <c r="O782" s="27" t="s">
        <v>374</v>
      </c>
    </row>
    <row r="783" spans="5:15" ht="75" x14ac:dyDescent="0.25">
      <c r="E783" s="27" t="s">
        <v>308</v>
      </c>
      <c r="F783" s="28" t="s">
        <v>399</v>
      </c>
      <c r="G783" s="28" t="s">
        <v>317</v>
      </c>
      <c r="H783" s="53" t="s">
        <v>178</v>
      </c>
      <c r="I783" s="27" t="s">
        <v>465</v>
      </c>
      <c r="J783" s="27" t="s">
        <v>359</v>
      </c>
      <c r="K783" s="27" t="s">
        <v>395</v>
      </c>
      <c r="L783" s="27" t="s">
        <v>261</v>
      </c>
      <c r="M783" s="27" t="s">
        <v>262</v>
      </c>
      <c r="N783" s="27" t="s">
        <v>298</v>
      </c>
      <c r="O783" s="27" t="s">
        <v>374</v>
      </c>
    </row>
    <row r="784" spans="5:15" ht="105" x14ac:dyDescent="0.25">
      <c r="E784" s="27" t="s">
        <v>600</v>
      </c>
      <c r="F784" s="28" t="s">
        <v>286</v>
      </c>
      <c r="G784" s="28" t="s">
        <v>58</v>
      </c>
      <c r="H784" s="53" t="s">
        <v>178</v>
      </c>
      <c r="I784" s="27" t="s">
        <v>318</v>
      </c>
      <c r="J784" s="27" t="s">
        <v>413</v>
      </c>
      <c r="K784" s="27" t="s">
        <v>294</v>
      </c>
      <c r="L784" s="27" t="s">
        <v>267</v>
      </c>
      <c r="M784" s="27" t="s">
        <v>253</v>
      </c>
      <c r="N784" s="27" t="s">
        <v>254</v>
      </c>
      <c r="O784" s="27" t="s">
        <v>374</v>
      </c>
    </row>
    <row r="785" spans="5:15" ht="120" x14ac:dyDescent="0.25">
      <c r="E785" s="27" t="s">
        <v>326</v>
      </c>
      <c r="F785" s="28" t="s">
        <v>370</v>
      </c>
      <c r="G785" s="28" t="s">
        <v>356</v>
      </c>
      <c r="H785" s="53" t="s">
        <v>178</v>
      </c>
      <c r="I785" s="27" t="s">
        <v>537</v>
      </c>
      <c r="J785" s="27" t="s">
        <v>260</v>
      </c>
      <c r="K785" s="27" t="s">
        <v>288</v>
      </c>
      <c r="L785" s="27" t="s">
        <v>289</v>
      </c>
      <c r="M785" s="27" t="s">
        <v>86</v>
      </c>
      <c r="N785" s="27" t="s">
        <v>271</v>
      </c>
      <c r="O785" s="27" t="s">
        <v>374</v>
      </c>
    </row>
    <row r="786" spans="5:15" ht="105" x14ac:dyDescent="0.25">
      <c r="E786" s="27" t="s">
        <v>462</v>
      </c>
      <c r="F786" s="28" t="s">
        <v>286</v>
      </c>
      <c r="G786" s="28" t="s">
        <v>346</v>
      </c>
      <c r="H786" s="53" t="s">
        <v>178</v>
      </c>
      <c r="I786" s="27" t="s">
        <v>292</v>
      </c>
      <c r="J786" s="27" t="s">
        <v>312</v>
      </c>
      <c r="K786" s="27" t="s">
        <v>294</v>
      </c>
      <c r="L786" s="27" t="s">
        <v>267</v>
      </c>
      <c r="M786" s="27" t="s">
        <v>486</v>
      </c>
      <c r="N786" s="27" t="s">
        <v>271</v>
      </c>
      <c r="O786" s="27" t="s">
        <v>476</v>
      </c>
    </row>
    <row r="787" spans="5:15" ht="120" x14ac:dyDescent="0.25">
      <c r="E787" s="27" t="s">
        <v>600</v>
      </c>
      <c r="F787" s="28" t="s">
        <v>491</v>
      </c>
      <c r="G787" s="28" t="s">
        <v>356</v>
      </c>
      <c r="H787" s="53" t="s">
        <v>178</v>
      </c>
      <c r="I787" s="27" t="s">
        <v>318</v>
      </c>
      <c r="J787" s="27" t="s">
        <v>406</v>
      </c>
      <c r="K787" s="27" t="s">
        <v>320</v>
      </c>
      <c r="L787" s="27" t="s">
        <v>267</v>
      </c>
      <c r="M787" s="27" t="s">
        <v>306</v>
      </c>
      <c r="N787" s="27" t="s">
        <v>254</v>
      </c>
      <c r="O787" s="27" t="s">
        <v>340</v>
      </c>
    </row>
    <row r="788" spans="5:15" ht="90" x14ac:dyDescent="0.25">
      <c r="E788" s="27" t="s">
        <v>323</v>
      </c>
      <c r="F788" s="28" t="s">
        <v>302</v>
      </c>
      <c r="G788" s="28" t="s">
        <v>346</v>
      </c>
      <c r="H788" s="53" t="s">
        <v>178</v>
      </c>
      <c r="I788" s="27" t="s">
        <v>292</v>
      </c>
      <c r="J788" s="27" t="s">
        <v>359</v>
      </c>
      <c r="K788" s="27" t="s">
        <v>315</v>
      </c>
      <c r="L788" s="27" t="s">
        <v>267</v>
      </c>
      <c r="M788" s="27" t="s">
        <v>262</v>
      </c>
      <c r="N788" s="27" t="s">
        <v>254</v>
      </c>
      <c r="O788" s="27" t="s">
        <v>340</v>
      </c>
    </row>
    <row r="789" spans="5:15" ht="105" x14ac:dyDescent="0.25">
      <c r="E789" s="27" t="s">
        <v>323</v>
      </c>
      <c r="F789" s="28" t="s">
        <v>594</v>
      </c>
      <c r="G789" s="28" t="s">
        <v>275</v>
      </c>
      <c r="H789" s="53" t="s">
        <v>178</v>
      </c>
      <c r="I789" s="27" t="s">
        <v>349</v>
      </c>
      <c r="J789" s="27" t="s">
        <v>312</v>
      </c>
      <c r="K789" s="27" t="s">
        <v>334</v>
      </c>
      <c r="L789" s="27" t="s">
        <v>522</v>
      </c>
      <c r="M789" s="27" t="s">
        <v>262</v>
      </c>
      <c r="N789" s="27" t="s">
        <v>271</v>
      </c>
      <c r="O789" s="27" t="s">
        <v>374</v>
      </c>
    </row>
    <row r="790" spans="5:15" ht="105" x14ac:dyDescent="0.25">
      <c r="E790" s="27" t="s">
        <v>547</v>
      </c>
      <c r="F790" s="28" t="s">
        <v>286</v>
      </c>
      <c r="G790" s="28" t="s">
        <v>317</v>
      </c>
      <c r="H790" s="53" t="s">
        <v>178</v>
      </c>
      <c r="I790" s="27" t="s">
        <v>465</v>
      </c>
      <c r="J790" s="27" t="s">
        <v>260</v>
      </c>
      <c r="K790" s="27" t="s">
        <v>294</v>
      </c>
      <c r="L790" s="27" t="s">
        <v>289</v>
      </c>
      <c r="M790" s="27" t="s">
        <v>515</v>
      </c>
      <c r="N790" s="27" t="s">
        <v>362</v>
      </c>
      <c r="O790" s="27" t="s">
        <v>340</v>
      </c>
    </row>
    <row r="791" spans="5:15" ht="105" x14ac:dyDescent="0.25">
      <c r="E791" s="27" t="s">
        <v>323</v>
      </c>
      <c r="F791" s="28" t="s">
        <v>491</v>
      </c>
      <c r="G791" s="28" t="s">
        <v>356</v>
      </c>
      <c r="H791" s="53" t="s">
        <v>178</v>
      </c>
      <c r="I791" s="27" t="s">
        <v>386</v>
      </c>
      <c r="J791" s="27" t="s">
        <v>312</v>
      </c>
      <c r="K791" s="27" t="s">
        <v>334</v>
      </c>
      <c r="L791" s="27" t="s">
        <v>372</v>
      </c>
      <c r="M791" s="27" t="s">
        <v>253</v>
      </c>
      <c r="N791" s="27" t="s">
        <v>298</v>
      </c>
      <c r="O791" s="27" t="s">
        <v>374</v>
      </c>
    </row>
    <row r="792" spans="5:15" ht="75" x14ac:dyDescent="0.25">
      <c r="E792" s="27" t="s">
        <v>411</v>
      </c>
      <c r="F792" s="28" t="s">
        <v>399</v>
      </c>
      <c r="G792" s="28" t="s">
        <v>356</v>
      </c>
      <c r="H792" s="53" t="s">
        <v>178</v>
      </c>
      <c r="I792" s="27" t="s">
        <v>311</v>
      </c>
      <c r="J792" s="27" t="s">
        <v>260</v>
      </c>
      <c r="K792" s="27" t="s">
        <v>334</v>
      </c>
      <c r="L792" s="27" t="s">
        <v>267</v>
      </c>
      <c r="M792" s="27" t="s">
        <v>262</v>
      </c>
      <c r="N792" s="27" t="s">
        <v>298</v>
      </c>
      <c r="O792" s="27" t="s">
        <v>476</v>
      </c>
    </row>
    <row r="793" spans="5:15" ht="120" x14ac:dyDescent="0.25">
      <c r="E793" s="27" t="s">
        <v>547</v>
      </c>
      <c r="F793" s="28" t="s">
        <v>343</v>
      </c>
      <c r="G793" s="28" t="s">
        <v>346</v>
      </c>
      <c r="H793" s="53" t="s">
        <v>178</v>
      </c>
      <c r="I793" s="27" t="s">
        <v>311</v>
      </c>
      <c r="J793" s="27" t="s">
        <v>260</v>
      </c>
      <c r="K793" s="27" t="s">
        <v>288</v>
      </c>
      <c r="L793" s="27" t="s">
        <v>331</v>
      </c>
      <c r="M793" s="27" t="s">
        <v>253</v>
      </c>
      <c r="N793" s="27" t="s">
        <v>271</v>
      </c>
      <c r="O793" s="27" t="s">
        <v>476</v>
      </c>
    </row>
    <row r="794" spans="5:15" ht="105" x14ac:dyDescent="0.25">
      <c r="E794" s="27" t="s">
        <v>596</v>
      </c>
      <c r="F794" s="28" t="s">
        <v>491</v>
      </c>
      <c r="G794" s="28" t="s">
        <v>356</v>
      </c>
      <c r="H794" s="53" t="s">
        <v>178</v>
      </c>
      <c r="I794" s="27" t="s">
        <v>437</v>
      </c>
      <c r="J794" s="27" t="s">
        <v>297</v>
      </c>
      <c r="K794" s="27" t="s">
        <v>334</v>
      </c>
      <c r="L794" s="27" t="s">
        <v>331</v>
      </c>
      <c r="M794" s="27" t="s">
        <v>253</v>
      </c>
      <c r="N794" s="27" t="s">
        <v>254</v>
      </c>
      <c r="O794" s="27" t="s">
        <v>374</v>
      </c>
    </row>
    <row r="795" spans="5:15" ht="90" x14ac:dyDescent="0.25">
      <c r="E795" s="27" t="s">
        <v>323</v>
      </c>
      <c r="F795" s="28" t="s">
        <v>399</v>
      </c>
      <c r="G795" s="28" t="s">
        <v>356</v>
      </c>
      <c r="H795" s="53" t="s">
        <v>178</v>
      </c>
      <c r="I795" s="27" t="s">
        <v>311</v>
      </c>
      <c r="J795" s="27" t="s">
        <v>282</v>
      </c>
      <c r="K795" s="27" t="s">
        <v>334</v>
      </c>
      <c r="L795" s="27" t="s">
        <v>261</v>
      </c>
      <c r="M795" s="27" t="s">
        <v>253</v>
      </c>
      <c r="N795" s="27" t="s">
        <v>329</v>
      </c>
      <c r="O795" s="27" t="s">
        <v>476</v>
      </c>
    </row>
    <row r="796" spans="5:15" ht="120" x14ac:dyDescent="0.25">
      <c r="E796" s="27" t="s">
        <v>323</v>
      </c>
      <c r="F796" s="28" t="s">
        <v>302</v>
      </c>
      <c r="G796" s="28" t="s">
        <v>317</v>
      </c>
      <c r="H796" s="53" t="s">
        <v>178</v>
      </c>
      <c r="I796" s="27" t="s">
        <v>311</v>
      </c>
      <c r="J796" s="27" t="s">
        <v>319</v>
      </c>
      <c r="K796" s="27" t="s">
        <v>464</v>
      </c>
      <c r="L796" s="27" t="s">
        <v>261</v>
      </c>
      <c r="M796" s="27" t="s">
        <v>366</v>
      </c>
      <c r="N796" s="27" t="s">
        <v>271</v>
      </c>
      <c r="O796" s="27" t="s">
        <v>340</v>
      </c>
    </row>
    <row r="797" spans="5:15" ht="105" x14ac:dyDescent="0.25">
      <c r="E797" s="27" t="s">
        <v>323</v>
      </c>
      <c r="F797" s="28" t="s">
        <v>594</v>
      </c>
      <c r="G797" s="28" t="s">
        <v>425</v>
      </c>
      <c r="H797" s="53" t="s">
        <v>178</v>
      </c>
      <c r="I797" s="27" t="s">
        <v>369</v>
      </c>
      <c r="J797" s="27" t="s">
        <v>260</v>
      </c>
      <c r="K797" s="27" t="s">
        <v>334</v>
      </c>
      <c r="L797" s="27" t="s">
        <v>261</v>
      </c>
      <c r="M797" s="27" t="s">
        <v>277</v>
      </c>
      <c r="N797" s="27" t="s">
        <v>362</v>
      </c>
      <c r="O797" s="27" t="s">
        <v>340</v>
      </c>
    </row>
    <row r="798" spans="5:15" ht="75" x14ac:dyDescent="0.25">
      <c r="E798" s="27" t="s">
        <v>399</v>
      </c>
      <c r="F798" s="28" t="s">
        <v>397</v>
      </c>
      <c r="G798" s="28" t="s">
        <v>305</v>
      </c>
      <c r="H798" s="53" t="s">
        <v>178</v>
      </c>
      <c r="I798" s="27" t="s">
        <v>437</v>
      </c>
      <c r="J798" s="27" t="s">
        <v>359</v>
      </c>
      <c r="K798" s="27" t="s">
        <v>395</v>
      </c>
      <c r="L798" s="27" t="s">
        <v>261</v>
      </c>
      <c r="M798" s="27" t="s">
        <v>277</v>
      </c>
      <c r="N798" s="27" t="s">
        <v>271</v>
      </c>
      <c r="O798" s="27" t="s">
        <v>374</v>
      </c>
    </row>
    <row r="799" spans="5:15" ht="105" x14ac:dyDescent="0.25">
      <c r="E799" s="27" t="s">
        <v>326</v>
      </c>
      <c r="F799" s="28" t="s">
        <v>397</v>
      </c>
      <c r="G799" s="28" t="s">
        <v>371</v>
      </c>
      <c r="H799" s="53" t="s">
        <v>178</v>
      </c>
      <c r="I799" s="27" t="s">
        <v>610</v>
      </c>
      <c r="J799" s="27" t="s">
        <v>483</v>
      </c>
      <c r="K799" s="27" t="s">
        <v>294</v>
      </c>
      <c r="L799" s="27" t="s">
        <v>267</v>
      </c>
      <c r="M799" s="27" t="s">
        <v>262</v>
      </c>
      <c r="N799" s="27" t="s">
        <v>254</v>
      </c>
      <c r="O799" s="27" t="s">
        <v>476</v>
      </c>
    </row>
    <row r="800" spans="5:15" ht="135" x14ac:dyDescent="0.25">
      <c r="E800" s="27" t="s">
        <v>323</v>
      </c>
      <c r="F800" s="28" t="s">
        <v>397</v>
      </c>
      <c r="G800" s="28" t="s">
        <v>356</v>
      </c>
      <c r="H800" s="53" t="s">
        <v>178</v>
      </c>
      <c r="I800" s="27" t="s">
        <v>72</v>
      </c>
      <c r="J800" s="27" t="s">
        <v>282</v>
      </c>
      <c r="K800" s="27" t="s">
        <v>327</v>
      </c>
      <c r="L800" s="27" t="s">
        <v>414</v>
      </c>
      <c r="M800" s="27" t="s">
        <v>306</v>
      </c>
      <c r="N800" s="27" t="s">
        <v>362</v>
      </c>
      <c r="O800" s="27" t="s">
        <v>374</v>
      </c>
    </row>
    <row r="801" spans="5:15" ht="105" x14ac:dyDescent="0.25">
      <c r="E801" s="27" t="s">
        <v>596</v>
      </c>
      <c r="F801" s="28" t="s">
        <v>370</v>
      </c>
      <c r="G801" s="28" t="s">
        <v>371</v>
      </c>
      <c r="H801" s="53" t="s">
        <v>178</v>
      </c>
      <c r="I801" s="27" t="s">
        <v>463</v>
      </c>
      <c r="J801" s="27" t="s">
        <v>483</v>
      </c>
      <c r="K801" s="27" t="s">
        <v>294</v>
      </c>
      <c r="L801" s="27" t="s">
        <v>321</v>
      </c>
      <c r="M801" s="27" t="s">
        <v>515</v>
      </c>
      <c r="N801" s="27" t="s">
        <v>271</v>
      </c>
      <c r="O801" s="27" t="s">
        <v>374</v>
      </c>
    </row>
    <row r="802" spans="5:15" ht="105" x14ac:dyDescent="0.25">
      <c r="E802" s="27" t="s">
        <v>308</v>
      </c>
      <c r="F802" s="28" t="s">
        <v>506</v>
      </c>
      <c r="G802" s="28" t="s">
        <v>346</v>
      </c>
      <c r="H802" s="53" t="s">
        <v>178</v>
      </c>
      <c r="I802" s="27" t="s">
        <v>609</v>
      </c>
      <c r="J802" s="27" t="s">
        <v>260</v>
      </c>
      <c r="K802" s="27" t="s">
        <v>294</v>
      </c>
      <c r="L802" s="27" t="s">
        <v>267</v>
      </c>
      <c r="M802" s="27" t="s">
        <v>262</v>
      </c>
      <c r="N802" s="27" t="s">
        <v>254</v>
      </c>
      <c r="O802" s="27" t="s">
        <v>476</v>
      </c>
    </row>
    <row r="803" spans="5:15" ht="105" x14ac:dyDescent="0.25">
      <c r="E803" s="27" t="s">
        <v>411</v>
      </c>
      <c r="F803" s="28" t="s">
        <v>456</v>
      </c>
      <c r="G803" s="28" t="s">
        <v>356</v>
      </c>
      <c r="H803" s="53" t="s">
        <v>178</v>
      </c>
      <c r="I803" s="27" t="s">
        <v>463</v>
      </c>
      <c r="J803" s="27" t="s">
        <v>413</v>
      </c>
      <c r="K803" s="27" t="s">
        <v>294</v>
      </c>
      <c r="L803" s="27" t="s">
        <v>261</v>
      </c>
      <c r="M803" s="27" t="s">
        <v>253</v>
      </c>
      <c r="N803" s="27" t="s">
        <v>254</v>
      </c>
      <c r="O803" s="27" t="s">
        <v>476</v>
      </c>
    </row>
    <row r="804" spans="5:15" ht="90" x14ac:dyDescent="0.25">
      <c r="E804" s="27" t="s">
        <v>323</v>
      </c>
      <c r="F804" s="28" t="s">
        <v>286</v>
      </c>
      <c r="G804" s="28" t="s">
        <v>346</v>
      </c>
      <c r="H804" s="53" t="s">
        <v>178</v>
      </c>
      <c r="I804" s="27" t="s">
        <v>437</v>
      </c>
      <c r="J804" s="27" t="s">
        <v>282</v>
      </c>
      <c r="K804" s="27" t="s">
        <v>334</v>
      </c>
      <c r="L804" s="27" t="s">
        <v>372</v>
      </c>
      <c r="M804" s="27" t="s">
        <v>253</v>
      </c>
      <c r="N804" s="27" t="s">
        <v>298</v>
      </c>
      <c r="O804" s="27" t="s">
        <v>476</v>
      </c>
    </row>
    <row r="805" spans="5:15" ht="120" x14ac:dyDescent="0.25">
      <c r="E805" s="27" t="s">
        <v>547</v>
      </c>
      <c r="F805" s="28" t="s">
        <v>314</v>
      </c>
      <c r="G805" s="28" t="s">
        <v>58</v>
      </c>
      <c r="H805" s="53" t="s">
        <v>178</v>
      </c>
      <c r="I805" s="27" t="s">
        <v>72</v>
      </c>
      <c r="J805" s="27" t="s">
        <v>319</v>
      </c>
      <c r="K805" s="27" t="s">
        <v>294</v>
      </c>
      <c r="L805" s="27" t="s">
        <v>331</v>
      </c>
      <c r="M805" s="27" t="s">
        <v>86</v>
      </c>
      <c r="N805" s="27" t="s">
        <v>298</v>
      </c>
      <c r="O805" s="27" t="s">
        <v>476</v>
      </c>
    </row>
    <row r="806" spans="5:15" ht="105" x14ac:dyDescent="0.25">
      <c r="E806" s="27" t="s">
        <v>308</v>
      </c>
      <c r="F806" s="28" t="s">
        <v>370</v>
      </c>
      <c r="G806" s="28" t="s">
        <v>425</v>
      </c>
      <c r="H806" s="53" t="s">
        <v>178</v>
      </c>
      <c r="I806" s="27" t="s">
        <v>609</v>
      </c>
      <c r="J806" s="27" t="s">
        <v>359</v>
      </c>
      <c r="K806" s="27" t="s">
        <v>294</v>
      </c>
      <c r="L806" s="27" t="s">
        <v>267</v>
      </c>
      <c r="M806" s="27" t="s">
        <v>306</v>
      </c>
      <c r="N806" s="27" t="s">
        <v>362</v>
      </c>
      <c r="O806" s="27" t="s">
        <v>374</v>
      </c>
    </row>
    <row r="807" spans="5:15" ht="75" x14ac:dyDescent="0.25">
      <c r="E807" s="27" t="s">
        <v>454</v>
      </c>
      <c r="F807" s="28" t="s">
        <v>286</v>
      </c>
      <c r="G807" s="28" t="s">
        <v>371</v>
      </c>
      <c r="H807" s="53" t="s">
        <v>281</v>
      </c>
      <c r="I807" s="27" t="s">
        <v>437</v>
      </c>
      <c r="J807" s="27" t="s">
        <v>359</v>
      </c>
      <c r="K807" s="27" t="s">
        <v>334</v>
      </c>
      <c r="L807" s="27" t="s">
        <v>331</v>
      </c>
      <c r="M807" s="27" t="s">
        <v>306</v>
      </c>
      <c r="N807" s="27" t="s">
        <v>254</v>
      </c>
      <c r="O807" s="27" t="s">
        <v>476</v>
      </c>
    </row>
    <row r="808" spans="5:15" ht="135" x14ac:dyDescent="0.25">
      <c r="E808" s="27" t="s">
        <v>596</v>
      </c>
      <c r="F808" s="28" t="s">
        <v>248</v>
      </c>
      <c r="G808" s="28" t="s">
        <v>275</v>
      </c>
      <c r="H808" s="53" t="s">
        <v>178</v>
      </c>
      <c r="I808" s="27" t="s">
        <v>349</v>
      </c>
      <c r="J808" s="27" t="s">
        <v>260</v>
      </c>
      <c r="K808" s="27" t="s">
        <v>327</v>
      </c>
      <c r="L808" s="27" t="s">
        <v>267</v>
      </c>
      <c r="M808" s="27" t="s">
        <v>306</v>
      </c>
      <c r="N808" s="27" t="s">
        <v>298</v>
      </c>
      <c r="O808" s="27" t="s">
        <v>476</v>
      </c>
    </row>
    <row r="809" spans="5:15" ht="105" x14ac:dyDescent="0.25">
      <c r="E809" s="27" t="s">
        <v>361</v>
      </c>
      <c r="F809" s="28" t="s">
        <v>343</v>
      </c>
      <c r="G809" s="28" t="s">
        <v>356</v>
      </c>
      <c r="H809" s="53" t="s">
        <v>269</v>
      </c>
      <c r="I809" s="27" t="s">
        <v>537</v>
      </c>
      <c r="J809" s="27" t="s">
        <v>511</v>
      </c>
      <c r="K809" s="27" t="s">
        <v>458</v>
      </c>
      <c r="L809" s="27" t="s">
        <v>478</v>
      </c>
      <c r="M809" s="27" t="s">
        <v>253</v>
      </c>
      <c r="N809" s="27" t="s">
        <v>254</v>
      </c>
      <c r="O809" s="27" t="s">
        <v>476</v>
      </c>
    </row>
    <row r="810" spans="5:15" ht="120" x14ac:dyDescent="0.25">
      <c r="E810" s="27" t="s">
        <v>361</v>
      </c>
      <c r="F810" s="28" t="s">
        <v>248</v>
      </c>
      <c r="G810" s="28" t="s">
        <v>371</v>
      </c>
      <c r="H810" s="53" t="s">
        <v>269</v>
      </c>
      <c r="I810" s="27" t="s">
        <v>609</v>
      </c>
      <c r="J810" s="27" t="s">
        <v>319</v>
      </c>
      <c r="K810" s="27" t="s">
        <v>334</v>
      </c>
      <c r="L810" s="27" t="s">
        <v>267</v>
      </c>
      <c r="M810" s="27" t="s">
        <v>306</v>
      </c>
      <c r="N810" s="27" t="s">
        <v>298</v>
      </c>
      <c r="O810" s="27" t="s">
        <v>476</v>
      </c>
    </row>
    <row r="811" spans="5:15" ht="120" x14ac:dyDescent="0.25">
      <c r="E811" s="27" t="s">
        <v>323</v>
      </c>
      <c r="F811" s="28" t="s">
        <v>506</v>
      </c>
      <c r="G811" s="28" t="s">
        <v>356</v>
      </c>
      <c r="H811" s="53" t="s">
        <v>178</v>
      </c>
      <c r="I811" s="27" t="s">
        <v>590</v>
      </c>
      <c r="J811" s="27" t="s">
        <v>297</v>
      </c>
      <c r="K811" s="27" t="s">
        <v>288</v>
      </c>
      <c r="L811" s="27" t="s">
        <v>261</v>
      </c>
      <c r="M811" s="27" t="s">
        <v>253</v>
      </c>
      <c r="N811" s="27" t="s">
        <v>65</v>
      </c>
      <c r="O811" s="27" t="s">
        <v>476</v>
      </c>
    </row>
    <row r="812" spans="5:15" ht="90" x14ac:dyDescent="0.25">
      <c r="E812" s="27" t="s">
        <v>361</v>
      </c>
      <c r="F812" s="28" t="s">
        <v>506</v>
      </c>
      <c r="G812" s="28" t="s">
        <v>356</v>
      </c>
      <c r="H812" s="53" t="s">
        <v>178</v>
      </c>
      <c r="I812" s="27" t="s">
        <v>72</v>
      </c>
      <c r="J812" s="27" t="s">
        <v>178</v>
      </c>
      <c r="K812" s="27" t="s">
        <v>334</v>
      </c>
      <c r="L812" s="27" t="s">
        <v>414</v>
      </c>
      <c r="M812" s="27" t="s">
        <v>253</v>
      </c>
      <c r="N812" s="27" t="s">
        <v>271</v>
      </c>
      <c r="O812" s="27" t="s">
        <v>476</v>
      </c>
    </row>
    <row r="813" spans="5:15" ht="105" x14ac:dyDescent="0.25">
      <c r="E813" s="27" t="s">
        <v>417</v>
      </c>
      <c r="F813" s="28" t="s">
        <v>370</v>
      </c>
      <c r="G813" s="28" t="s">
        <v>346</v>
      </c>
      <c r="H813" s="53" t="s">
        <v>178</v>
      </c>
      <c r="I813" s="27" t="s">
        <v>590</v>
      </c>
      <c r="J813" s="27" t="s">
        <v>312</v>
      </c>
      <c r="K813" s="27" t="s">
        <v>294</v>
      </c>
      <c r="L813" s="27" t="s">
        <v>372</v>
      </c>
      <c r="M813" s="27" t="s">
        <v>306</v>
      </c>
      <c r="N813" s="27" t="s">
        <v>362</v>
      </c>
      <c r="O813" s="27" t="s">
        <v>374</v>
      </c>
    </row>
    <row r="814" spans="5:15" ht="75" x14ac:dyDescent="0.25">
      <c r="E814" s="27" t="s">
        <v>411</v>
      </c>
      <c r="F814" s="28" t="s">
        <v>370</v>
      </c>
      <c r="G814" s="28" t="s">
        <v>275</v>
      </c>
      <c r="H814" s="53" t="s">
        <v>178</v>
      </c>
      <c r="I814" s="27" t="s">
        <v>590</v>
      </c>
      <c r="J814" s="27" t="s">
        <v>359</v>
      </c>
      <c r="K814" s="27" t="s">
        <v>334</v>
      </c>
      <c r="L814" s="27" t="s">
        <v>331</v>
      </c>
      <c r="M814" s="27" t="s">
        <v>306</v>
      </c>
      <c r="N814" s="27" t="s">
        <v>298</v>
      </c>
      <c r="O814" s="27" t="s">
        <v>476</v>
      </c>
    </row>
    <row r="815" spans="5:15" ht="105" x14ac:dyDescent="0.25">
      <c r="E815" s="27" t="s">
        <v>454</v>
      </c>
      <c r="F815" s="28" t="s">
        <v>149</v>
      </c>
      <c r="G815" s="28" t="s">
        <v>275</v>
      </c>
      <c r="H815" s="53" t="s">
        <v>178</v>
      </c>
      <c r="I815" s="27" t="s">
        <v>463</v>
      </c>
      <c r="J815" s="27" t="s">
        <v>297</v>
      </c>
      <c r="K815" s="27" t="s">
        <v>294</v>
      </c>
      <c r="L815" s="27" t="s">
        <v>289</v>
      </c>
      <c r="M815" s="27" t="s">
        <v>306</v>
      </c>
      <c r="N815" s="27" t="s">
        <v>254</v>
      </c>
      <c r="O815" s="27" t="s">
        <v>476</v>
      </c>
    </row>
    <row r="816" spans="5:15" ht="75" x14ac:dyDescent="0.25">
      <c r="E816" s="27" t="s">
        <v>308</v>
      </c>
      <c r="F816" s="28" t="s">
        <v>370</v>
      </c>
      <c r="G816" s="28" t="s">
        <v>346</v>
      </c>
      <c r="H816" s="53" t="s">
        <v>178</v>
      </c>
      <c r="I816" s="27" t="s">
        <v>463</v>
      </c>
      <c r="J816" s="27" t="s">
        <v>260</v>
      </c>
      <c r="K816" s="27" t="s">
        <v>334</v>
      </c>
      <c r="L816" s="27" t="s">
        <v>289</v>
      </c>
      <c r="M816" s="27" t="s">
        <v>253</v>
      </c>
      <c r="N816" s="27" t="s">
        <v>254</v>
      </c>
      <c r="O816" s="27" t="s">
        <v>374</v>
      </c>
    </row>
    <row r="817" spans="5:15" ht="120" x14ac:dyDescent="0.25">
      <c r="E817" s="27" t="s">
        <v>399</v>
      </c>
      <c r="F817" s="28" t="s">
        <v>370</v>
      </c>
      <c r="G817" s="28" t="s">
        <v>305</v>
      </c>
      <c r="H817" s="53" t="s">
        <v>281</v>
      </c>
      <c r="I817" s="27" t="s">
        <v>72</v>
      </c>
      <c r="J817" s="27" t="s">
        <v>452</v>
      </c>
      <c r="K817" s="27" t="s">
        <v>288</v>
      </c>
      <c r="L817" s="27" t="s">
        <v>331</v>
      </c>
      <c r="M817" s="27" t="s">
        <v>253</v>
      </c>
      <c r="N817" s="27" t="s">
        <v>329</v>
      </c>
      <c r="O817" s="27" t="s">
        <v>476</v>
      </c>
    </row>
    <row r="818" spans="5:15" ht="105" x14ac:dyDescent="0.25">
      <c r="E818" s="27" t="s">
        <v>411</v>
      </c>
      <c r="F818" s="28" t="s">
        <v>343</v>
      </c>
      <c r="G818" s="28" t="s">
        <v>425</v>
      </c>
      <c r="H818" s="53" t="s">
        <v>178</v>
      </c>
      <c r="I818" s="27" t="s">
        <v>437</v>
      </c>
      <c r="J818" s="27" t="s">
        <v>526</v>
      </c>
      <c r="K818" s="27" t="s">
        <v>464</v>
      </c>
      <c r="L818" s="27" t="s">
        <v>372</v>
      </c>
      <c r="M818" s="27" t="s">
        <v>86</v>
      </c>
      <c r="N818" s="27" t="s">
        <v>271</v>
      </c>
      <c r="O818" s="27" t="s">
        <v>476</v>
      </c>
    </row>
    <row r="819" spans="5:15" ht="105" x14ac:dyDescent="0.25">
      <c r="E819" s="27" t="s">
        <v>417</v>
      </c>
      <c r="F819" s="28" t="s">
        <v>248</v>
      </c>
      <c r="G819" s="28" t="s">
        <v>371</v>
      </c>
      <c r="H819" s="53" t="s">
        <v>178</v>
      </c>
      <c r="I819" s="27" t="s">
        <v>609</v>
      </c>
      <c r="J819" s="27" t="s">
        <v>518</v>
      </c>
      <c r="K819" s="27" t="s">
        <v>294</v>
      </c>
      <c r="L819" s="27" t="s">
        <v>261</v>
      </c>
      <c r="M819" s="27" t="s">
        <v>262</v>
      </c>
      <c r="N819" s="27" t="s">
        <v>271</v>
      </c>
      <c r="O819" s="27" t="s">
        <v>476</v>
      </c>
    </row>
    <row r="820" spans="5:15" ht="105" x14ac:dyDescent="0.25">
      <c r="E820" s="27" t="s">
        <v>411</v>
      </c>
      <c r="F820" s="28" t="s">
        <v>149</v>
      </c>
      <c r="G820" s="28" t="s">
        <v>356</v>
      </c>
      <c r="H820" s="53" t="s">
        <v>178</v>
      </c>
      <c r="I820" s="27" t="s">
        <v>72</v>
      </c>
      <c r="J820" s="27" t="s">
        <v>178</v>
      </c>
      <c r="K820" s="27" t="s">
        <v>315</v>
      </c>
      <c r="L820" s="27" t="s">
        <v>532</v>
      </c>
      <c r="M820" s="27" t="s">
        <v>262</v>
      </c>
      <c r="N820" s="27" t="s">
        <v>298</v>
      </c>
    </row>
    <row r="821" spans="5:15" ht="60" x14ac:dyDescent="0.25">
      <c r="E821" s="27" t="s">
        <v>411</v>
      </c>
      <c r="F821" s="28" t="s">
        <v>370</v>
      </c>
      <c r="G821" s="28" t="s">
        <v>425</v>
      </c>
      <c r="H821" s="53" t="s">
        <v>281</v>
      </c>
      <c r="I821" s="27" t="s">
        <v>463</v>
      </c>
      <c r="J821" s="27" t="s">
        <v>359</v>
      </c>
      <c r="K821" s="27" t="s">
        <v>334</v>
      </c>
      <c r="L821" s="27" t="s">
        <v>261</v>
      </c>
      <c r="M821" s="27" t="s">
        <v>253</v>
      </c>
      <c r="N821" s="27" t="s">
        <v>271</v>
      </c>
    </row>
    <row r="822" spans="5:15" ht="90" x14ac:dyDescent="0.25">
      <c r="E822" s="27" t="s">
        <v>600</v>
      </c>
      <c r="F822" s="28" t="s">
        <v>399</v>
      </c>
      <c r="G822" s="28" t="s">
        <v>425</v>
      </c>
      <c r="H822" s="53" t="s">
        <v>178</v>
      </c>
      <c r="I822" s="27" t="s">
        <v>463</v>
      </c>
      <c r="J822" s="27" t="s">
        <v>452</v>
      </c>
      <c r="K822" s="27" t="s">
        <v>458</v>
      </c>
      <c r="L822" s="27" t="s">
        <v>321</v>
      </c>
      <c r="M822" s="27" t="s">
        <v>486</v>
      </c>
      <c r="N822" s="27" t="s">
        <v>254</v>
      </c>
    </row>
    <row r="823" spans="5:15" ht="75" x14ac:dyDescent="0.25">
      <c r="E823" s="27" t="s">
        <v>417</v>
      </c>
      <c r="F823" s="28" t="s">
        <v>399</v>
      </c>
      <c r="G823" s="28" t="s">
        <v>356</v>
      </c>
      <c r="H823" s="27" t="s">
        <v>269</v>
      </c>
      <c r="I823" s="27" t="s">
        <v>463</v>
      </c>
      <c r="J823" s="27" t="s">
        <v>178</v>
      </c>
      <c r="K823" s="27" t="s">
        <v>334</v>
      </c>
      <c r="L823" s="27" t="s">
        <v>261</v>
      </c>
      <c r="M823" s="27" t="s">
        <v>253</v>
      </c>
      <c r="N823" s="27" t="s">
        <v>271</v>
      </c>
    </row>
    <row r="824" spans="5:15" ht="105" x14ac:dyDescent="0.25">
      <c r="E824" s="27" t="s">
        <v>417</v>
      </c>
      <c r="F824" s="28" t="s">
        <v>594</v>
      </c>
      <c r="G824" s="28" t="s">
        <v>58</v>
      </c>
      <c r="H824" s="27" t="s">
        <v>281</v>
      </c>
      <c r="I824" s="27" t="s">
        <v>463</v>
      </c>
      <c r="J824" s="27" t="s">
        <v>178</v>
      </c>
      <c r="K824" s="27" t="s">
        <v>458</v>
      </c>
      <c r="L824" s="27" t="s">
        <v>372</v>
      </c>
      <c r="M824" s="27" t="s">
        <v>486</v>
      </c>
      <c r="N824" s="53" t="s">
        <v>263</v>
      </c>
    </row>
    <row r="825" spans="5:15" ht="105" x14ac:dyDescent="0.25">
      <c r="E825" s="27" t="s">
        <v>417</v>
      </c>
      <c r="F825" s="28" t="s">
        <v>491</v>
      </c>
      <c r="G825" s="28" t="s">
        <v>58</v>
      </c>
      <c r="H825" s="27" t="s">
        <v>281</v>
      </c>
      <c r="I825" s="27" t="s">
        <v>292</v>
      </c>
      <c r="J825" s="27" t="s">
        <v>312</v>
      </c>
      <c r="K825" s="27" t="s">
        <v>294</v>
      </c>
      <c r="L825" s="27" t="s">
        <v>267</v>
      </c>
      <c r="M825" s="27" t="s">
        <v>253</v>
      </c>
      <c r="N825" s="53" t="s">
        <v>298</v>
      </c>
    </row>
    <row r="826" spans="5:15" ht="120" x14ac:dyDescent="0.25">
      <c r="E826" s="27" t="s">
        <v>399</v>
      </c>
      <c r="F826" s="28" t="s">
        <v>506</v>
      </c>
      <c r="G826" s="28" t="s">
        <v>346</v>
      </c>
      <c r="H826" s="27" t="s">
        <v>281</v>
      </c>
      <c r="I826" s="27" t="s">
        <v>465</v>
      </c>
      <c r="J826" s="27" t="s">
        <v>312</v>
      </c>
      <c r="K826" s="27" t="s">
        <v>288</v>
      </c>
      <c r="L826" s="27" t="s">
        <v>289</v>
      </c>
      <c r="M826" s="27" t="s">
        <v>253</v>
      </c>
      <c r="N826" s="53" t="s">
        <v>254</v>
      </c>
    </row>
    <row r="827" spans="5:15" ht="105" x14ac:dyDescent="0.25">
      <c r="E827" s="27" t="s">
        <v>417</v>
      </c>
      <c r="F827" s="28" t="s">
        <v>491</v>
      </c>
      <c r="G827" s="28" t="s">
        <v>305</v>
      </c>
      <c r="H827" s="27" t="s">
        <v>269</v>
      </c>
      <c r="I827" s="27" t="s">
        <v>369</v>
      </c>
      <c r="J827" s="27" t="s">
        <v>178</v>
      </c>
      <c r="K827" s="27" t="s">
        <v>334</v>
      </c>
      <c r="L827" s="27" t="s">
        <v>372</v>
      </c>
      <c r="M827" s="27" t="s">
        <v>306</v>
      </c>
      <c r="N827" s="53" t="s">
        <v>298</v>
      </c>
    </row>
    <row r="828" spans="5:15" ht="105" x14ac:dyDescent="0.25">
      <c r="E828" s="27" t="s">
        <v>411</v>
      </c>
      <c r="F828" s="28" t="s">
        <v>370</v>
      </c>
      <c r="G828" s="28" t="s">
        <v>58</v>
      </c>
      <c r="H828" s="27" t="s">
        <v>269</v>
      </c>
      <c r="I828" s="27" t="s">
        <v>72</v>
      </c>
      <c r="J828" s="27" t="s">
        <v>406</v>
      </c>
      <c r="K828" s="27" t="s">
        <v>395</v>
      </c>
      <c r="L828" s="27" t="s">
        <v>513</v>
      </c>
      <c r="M828" s="27" t="s">
        <v>306</v>
      </c>
      <c r="N828" s="53" t="s">
        <v>254</v>
      </c>
    </row>
    <row r="829" spans="5:15" ht="135" x14ac:dyDescent="0.25">
      <c r="E829" s="27" t="s">
        <v>454</v>
      </c>
      <c r="F829" s="28" t="s">
        <v>491</v>
      </c>
      <c r="G829" s="28" t="s">
        <v>280</v>
      </c>
      <c r="H829" s="27" t="s">
        <v>281</v>
      </c>
      <c r="I829" s="27" t="s">
        <v>292</v>
      </c>
      <c r="J829" s="27" t="s">
        <v>452</v>
      </c>
      <c r="K829" s="27" t="s">
        <v>327</v>
      </c>
      <c r="L829" s="27" t="s">
        <v>267</v>
      </c>
      <c r="M829" s="27" t="s">
        <v>86</v>
      </c>
      <c r="N829" s="53" t="s">
        <v>271</v>
      </c>
    </row>
    <row r="830" spans="5:15" ht="105" x14ac:dyDescent="0.25">
      <c r="E830" s="27" t="s">
        <v>399</v>
      </c>
      <c r="F830" s="28" t="s">
        <v>594</v>
      </c>
      <c r="G830" s="28" t="s">
        <v>425</v>
      </c>
      <c r="H830" s="27" t="s">
        <v>269</v>
      </c>
      <c r="I830" s="27" t="s">
        <v>72</v>
      </c>
      <c r="J830" s="27" t="s">
        <v>452</v>
      </c>
      <c r="K830" s="27" t="s">
        <v>334</v>
      </c>
      <c r="L830" s="27" t="s">
        <v>261</v>
      </c>
      <c r="M830" s="27" t="s">
        <v>486</v>
      </c>
      <c r="N830" s="53" t="s">
        <v>263</v>
      </c>
    </row>
    <row r="831" spans="5:15" ht="105" x14ac:dyDescent="0.25">
      <c r="E831" s="27" t="s">
        <v>547</v>
      </c>
      <c r="F831" s="28" t="s">
        <v>506</v>
      </c>
      <c r="G831" s="28" t="s">
        <v>305</v>
      </c>
      <c r="H831" s="27" t="s">
        <v>281</v>
      </c>
      <c r="I831" s="27" t="s">
        <v>537</v>
      </c>
      <c r="J831" s="27" t="s">
        <v>282</v>
      </c>
      <c r="K831" s="27" t="s">
        <v>294</v>
      </c>
      <c r="L831" s="27" t="s">
        <v>261</v>
      </c>
      <c r="M831" s="27" t="s">
        <v>515</v>
      </c>
      <c r="N831" s="53" t="s">
        <v>254</v>
      </c>
    </row>
    <row r="832" spans="5:15" ht="105" x14ac:dyDescent="0.25">
      <c r="E832" s="27" t="s">
        <v>417</v>
      </c>
      <c r="F832" s="28" t="s">
        <v>397</v>
      </c>
      <c r="G832" s="28" t="s">
        <v>371</v>
      </c>
      <c r="H832" s="27" t="s">
        <v>281</v>
      </c>
      <c r="I832" s="27" t="s">
        <v>72</v>
      </c>
      <c r="J832" s="27" t="s">
        <v>359</v>
      </c>
      <c r="K832" s="27" t="s">
        <v>294</v>
      </c>
      <c r="L832" s="27" t="s">
        <v>289</v>
      </c>
      <c r="M832" s="27" t="s">
        <v>253</v>
      </c>
      <c r="N832" s="53" t="s">
        <v>263</v>
      </c>
    </row>
    <row r="833" spans="5:14" ht="120" x14ac:dyDescent="0.25">
      <c r="E833" s="27" t="s">
        <v>308</v>
      </c>
      <c r="F833" s="28" t="s">
        <v>594</v>
      </c>
      <c r="G833" s="28" t="s">
        <v>371</v>
      </c>
      <c r="H833" s="27" t="s">
        <v>281</v>
      </c>
      <c r="I833" s="27" t="s">
        <v>72</v>
      </c>
      <c r="J833" s="27" t="s">
        <v>260</v>
      </c>
      <c r="K833" s="27" t="s">
        <v>288</v>
      </c>
      <c r="L833" s="27" t="s">
        <v>331</v>
      </c>
      <c r="M833" s="27" t="s">
        <v>486</v>
      </c>
      <c r="N833" s="53" t="s">
        <v>254</v>
      </c>
    </row>
    <row r="834" spans="5:14" ht="120" x14ac:dyDescent="0.25">
      <c r="E834" s="27" t="s">
        <v>596</v>
      </c>
      <c r="F834" s="28" t="s">
        <v>397</v>
      </c>
      <c r="G834" s="28" t="s">
        <v>58</v>
      </c>
      <c r="H834" s="27" t="s">
        <v>269</v>
      </c>
      <c r="I834" s="27" t="s">
        <v>292</v>
      </c>
      <c r="J834" s="27" t="s">
        <v>388</v>
      </c>
      <c r="K834" s="27" t="s">
        <v>288</v>
      </c>
      <c r="L834" s="27" t="s">
        <v>372</v>
      </c>
      <c r="M834" s="27" t="s">
        <v>253</v>
      </c>
      <c r="N834" s="53" t="s">
        <v>263</v>
      </c>
    </row>
    <row r="835" spans="5:14" ht="120" x14ac:dyDescent="0.25">
      <c r="E835" s="27" t="s">
        <v>361</v>
      </c>
      <c r="F835" s="28" t="s">
        <v>608</v>
      </c>
      <c r="G835" s="28" t="s">
        <v>356</v>
      </c>
      <c r="H835" s="27" t="s">
        <v>281</v>
      </c>
      <c r="I835" s="27" t="s">
        <v>590</v>
      </c>
      <c r="J835" s="27" t="s">
        <v>499</v>
      </c>
      <c r="K835" s="27" t="s">
        <v>288</v>
      </c>
      <c r="L835" s="27" t="s">
        <v>321</v>
      </c>
      <c r="M835" s="27" t="s">
        <v>486</v>
      </c>
      <c r="N835" s="53" t="s">
        <v>254</v>
      </c>
    </row>
    <row r="836" spans="5:14" ht="105" x14ac:dyDescent="0.25">
      <c r="E836" s="27" t="s">
        <v>411</v>
      </c>
      <c r="F836" s="28" t="s">
        <v>302</v>
      </c>
      <c r="G836" s="28" t="s">
        <v>425</v>
      </c>
      <c r="H836" s="27" t="s">
        <v>269</v>
      </c>
      <c r="I836" s="27" t="s">
        <v>292</v>
      </c>
      <c r="J836" s="27" t="s">
        <v>359</v>
      </c>
      <c r="K836" s="27" t="s">
        <v>294</v>
      </c>
      <c r="L836" s="27" t="s">
        <v>261</v>
      </c>
      <c r="M836" s="27" t="s">
        <v>253</v>
      </c>
      <c r="N836" s="53" t="s">
        <v>254</v>
      </c>
    </row>
    <row r="837" spans="5:14" ht="90" x14ac:dyDescent="0.25">
      <c r="E837" s="27" t="s">
        <v>361</v>
      </c>
      <c r="F837" s="28" t="s">
        <v>286</v>
      </c>
      <c r="G837" s="28" t="s">
        <v>356</v>
      </c>
      <c r="H837" s="27" t="s">
        <v>269</v>
      </c>
      <c r="I837" s="27" t="s">
        <v>72</v>
      </c>
      <c r="J837" s="27" t="s">
        <v>178</v>
      </c>
      <c r="K837" s="27" t="s">
        <v>458</v>
      </c>
      <c r="L837" s="27" t="s">
        <v>513</v>
      </c>
      <c r="M837" s="27" t="s">
        <v>486</v>
      </c>
      <c r="N837" s="53" t="s">
        <v>254</v>
      </c>
    </row>
    <row r="838" spans="5:14" ht="105" x14ac:dyDescent="0.25">
      <c r="E838" s="27" t="s">
        <v>411</v>
      </c>
      <c r="F838" s="28" t="s">
        <v>491</v>
      </c>
      <c r="G838" s="28" t="s">
        <v>425</v>
      </c>
      <c r="H838" s="27" t="s">
        <v>281</v>
      </c>
      <c r="I838" s="27" t="s">
        <v>463</v>
      </c>
      <c r="J838" s="27" t="s">
        <v>359</v>
      </c>
      <c r="K838" s="27" t="s">
        <v>315</v>
      </c>
      <c r="L838" s="27" t="s">
        <v>261</v>
      </c>
      <c r="M838" s="27" t="s">
        <v>262</v>
      </c>
      <c r="N838" s="53" t="s">
        <v>263</v>
      </c>
    </row>
    <row r="839" spans="5:14" ht="105" x14ac:dyDescent="0.25">
      <c r="E839" s="27" t="s">
        <v>361</v>
      </c>
      <c r="F839" s="28" t="s">
        <v>541</v>
      </c>
      <c r="G839" s="28" t="s">
        <v>371</v>
      </c>
      <c r="H839" s="27" t="s">
        <v>281</v>
      </c>
      <c r="I839" s="27" t="s">
        <v>444</v>
      </c>
      <c r="J839" s="27" t="s">
        <v>406</v>
      </c>
      <c r="K839" s="27" t="s">
        <v>294</v>
      </c>
      <c r="L839" s="27" t="s">
        <v>261</v>
      </c>
      <c r="M839" s="27" t="s">
        <v>262</v>
      </c>
      <c r="N839" s="53" t="s">
        <v>263</v>
      </c>
    </row>
    <row r="840" spans="5:14" ht="105" x14ac:dyDescent="0.25">
      <c r="E840" s="27" t="s">
        <v>596</v>
      </c>
      <c r="F840" s="28" t="s">
        <v>491</v>
      </c>
      <c r="G840" s="28" t="s">
        <v>356</v>
      </c>
      <c r="H840" s="27" t="s">
        <v>269</v>
      </c>
      <c r="I840" s="27" t="s">
        <v>437</v>
      </c>
      <c r="J840" s="27" t="s">
        <v>359</v>
      </c>
      <c r="K840" s="27" t="s">
        <v>294</v>
      </c>
      <c r="L840" s="27" t="s">
        <v>331</v>
      </c>
      <c r="M840" s="27" t="s">
        <v>486</v>
      </c>
      <c r="N840" s="53" t="s">
        <v>254</v>
      </c>
    </row>
    <row r="841" spans="5:14" ht="90" x14ac:dyDescent="0.25">
      <c r="E841" s="27" t="s">
        <v>361</v>
      </c>
      <c r="F841" s="28" t="s">
        <v>370</v>
      </c>
      <c r="G841" s="28" t="s">
        <v>346</v>
      </c>
      <c r="H841" s="27" t="s">
        <v>269</v>
      </c>
      <c r="I841" s="27" t="s">
        <v>537</v>
      </c>
      <c r="J841" s="27" t="s">
        <v>178</v>
      </c>
      <c r="K841" s="27" t="s">
        <v>334</v>
      </c>
      <c r="L841" s="27" t="s">
        <v>267</v>
      </c>
      <c r="M841" s="27" t="s">
        <v>277</v>
      </c>
      <c r="N841" s="53" t="s">
        <v>263</v>
      </c>
    </row>
    <row r="842" spans="5:14" ht="120" x14ac:dyDescent="0.25">
      <c r="E842" s="27" t="s">
        <v>361</v>
      </c>
      <c r="F842" s="28" t="s">
        <v>370</v>
      </c>
      <c r="G842" s="28" t="s">
        <v>317</v>
      </c>
      <c r="H842" s="27" t="s">
        <v>281</v>
      </c>
      <c r="I842" s="27" t="s">
        <v>349</v>
      </c>
      <c r="J842" s="27" t="s">
        <v>406</v>
      </c>
      <c r="K842" s="27" t="s">
        <v>288</v>
      </c>
      <c r="L842" s="27" t="s">
        <v>331</v>
      </c>
      <c r="M842" s="27" t="s">
        <v>277</v>
      </c>
      <c r="N842" s="53" t="s">
        <v>263</v>
      </c>
    </row>
    <row r="843" spans="5:14" ht="105" x14ac:dyDescent="0.25">
      <c r="E843" s="27" t="s">
        <v>323</v>
      </c>
      <c r="F843" s="28" t="s">
        <v>343</v>
      </c>
      <c r="G843" s="28" t="s">
        <v>346</v>
      </c>
      <c r="H843" s="27" t="s">
        <v>281</v>
      </c>
      <c r="I843" s="27" t="s">
        <v>537</v>
      </c>
      <c r="J843" s="27" t="s">
        <v>282</v>
      </c>
      <c r="K843" s="27" t="s">
        <v>294</v>
      </c>
      <c r="L843" s="27" t="s">
        <v>261</v>
      </c>
      <c r="M843" s="27" t="s">
        <v>277</v>
      </c>
      <c r="N843" s="53" t="s">
        <v>263</v>
      </c>
    </row>
    <row r="844" spans="5:14" ht="120" x14ac:dyDescent="0.25">
      <c r="E844" s="27" t="s">
        <v>399</v>
      </c>
      <c r="F844" s="28" t="s">
        <v>397</v>
      </c>
      <c r="G844" s="28" t="s">
        <v>371</v>
      </c>
      <c r="H844" s="27" t="s">
        <v>281</v>
      </c>
      <c r="I844" s="27" t="s">
        <v>444</v>
      </c>
      <c r="J844" s="27" t="s">
        <v>319</v>
      </c>
      <c r="K844" s="27" t="s">
        <v>294</v>
      </c>
      <c r="L844" s="27" t="s">
        <v>267</v>
      </c>
      <c r="M844" s="27" t="s">
        <v>306</v>
      </c>
      <c r="N844" s="53" t="s">
        <v>263</v>
      </c>
    </row>
    <row r="845" spans="5:14" ht="120" x14ac:dyDescent="0.25">
      <c r="E845" s="27" t="s">
        <v>326</v>
      </c>
      <c r="F845" s="28" t="s">
        <v>456</v>
      </c>
      <c r="G845" s="28" t="s">
        <v>317</v>
      </c>
      <c r="H845" s="27" t="s">
        <v>269</v>
      </c>
      <c r="I845" s="27" t="s">
        <v>437</v>
      </c>
      <c r="J845" s="27" t="s">
        <v>319</v>
      </c>
      <c r="K845" s="27" t="s">
        <v>320</v>
      </c>
      <c r="L845" s="27" t="s">
        <v>289</v>
      </c>
      <c r="M845" s="27" t="s">
        <v>277</v>
      </c>
      <c r="N845" s="53" t="s">
        <v>263</v>
      </c>
    </row>
    <row r="846" spans="5:14" ht="105" x14ac:dyDescent="0.25">
      <c r="E846" s="27" t="s">
        <v>361</v>
      </c>
      <c r="F846" s="28" t="s">
        <v>397</v>
      </c>
      <c r="G846" s="28" t="s">
        <v>371</v>
      </c>
      <c r="H846" s="27" t="s">
        <v>281</v>
      </c>
      <c r="I846" s="27" t="s">
        <v>72</v>
      </c>
      <c r="J846" s="27" t="s">
        <v>388</v>
      </c>
      <c r="K846" s="27" t="s">
        <v>294</v>
      </c>
      <c r="L846" s="27" t="s">
        <v>321</v>
      </c>
      <c r="M846" s="27" t="s">
        <v>262</v>
      </c>
      <c r="N846" s="53" t="s">
        <v>254</v>
      </c>
    </row>
    <row r="847" spans="5:14" ht="120" x14ac:dyDescent="0.25">
      <c r="E847" s="27" t="s">
        <v>361</v>
      </c>
      <c r="F847" s="28" t="s">
        <v>302</v>
      </c>
      <c r="G847" s="28" t="s">
        <v>356</v>
      </c>
      <c r="H847" s="27" t="s">
        <v>281</v>
      </c>
      <c r="I847" s="27" t="s">
        <v>609</v>
      </c>
      <c r="J847" s="27" t="s">
        <v>319</v>
      </c>
      <c r="K847" s="27" t="s">
        <v>294</v>
      </c>
      <c r="L847" s="27" t="s">
        <v>261</v>
      </c>
      <c r="M847" s="27" t="s">
        <v>253</v>
      </c>
      <c r="N847" s="53" t="s">
        <v>254</v>
      </c>
    </row>
    <row r="848" spans="5:14" ht="90" x14ac:dyDescent="0.25">
      <c r="E848" s="27" t="s">
        <v>361</v>
      </c>
      <c r="F848" s="28" t="s">
        <v>397</v>
      </c>
      <c r="G848" s="28" t="s">
        <v>346</v>
      </c>
      <c r="H848" s="27" t="s">
        <v>281</v>
      </c>
      <c r="I848" s="27" t="s">
        <v>463</v>
      </c>
      <c r="J848" s="27" t="s">
        <v>359</v>
      </c>
      <c r="K848" s="27" t="s">
        <v>334</v>
      </c>
      <c r="L848" s="27" t="s">
        <v>289</v>
      </c>
      <c r="M848" s="27" t="s">
        <v>306</v>
      </c>
      <c r="N848" s="53" t="s">
        <v>263</v>
      </c>
    </row>
    <row r="849" spans="5:14" ht="120" x14ac:dyDescent="0.25">
      <c r="E849" s="27" t="s">
        <v>361</v>
      </c>
      <c r="F849" s="28" t="s">
        <v>397</v>
      </c>
      <c r="G849" s="28" t="s">
        <v>346</v>
      </c>
      <c r="H849" s="27" t="s">
        <v>281</v>
      </c>
      <c r="I849" s="27" t="s">
        <v>72</v>
      </c>
      <c r="J849" s="27" t="s">
        <v>511</v>
      </c>
      <c r="K849" s="27" t="s">
        <v>288</v>
      </c>
      <c r="L849" s="27" t="s">
        <v>261</v>
      </c>
      <c r="M849" s="27" t="s">
        <v>253</v>
      </c>
      <c r="N849" s="53" t="s">
        <v>254</v>
      </c>
    </row>
    <row r="850" spans="5:14" ht="105" x14ac:dyDescent="0.25">
      <c r="E850" s="27" t="s">
        <v>323</v>
      </c>
      <c r="F850" s="28" t="s">
        <v>594</v>
      </c>
      <c r="G850" s="28" t="s">
        <v>317</v>
      </c>
      <c r="H850" s="27" t="s">
        <v>269</v>
      </c>
      <c r="I850" s="27" t="s">
        <v>463</v>
      </c>
      <c r="J850" s="27" t="s">
        <v>312</v>
      </c>
      <c r="K850" s="27" t="s">
        <v>294</v>
      </c>
      <c r="L850" s="27" t="s">
        <v>289</v>
      </c>
      <c r="M850" s="27" t="s">
        <v>486</v>
      </c>
      <c r="N850" s="53" t="s">
        <v>254</v>
      </c>
    </row>
    <row r="851" spans="5:14" ht="90" x14ac:dyDescent="0.25">
      <c r="E851" s="27" t="s">
        <v>596</v>
      </c>
      <c r="F851" s="28" t="s">
        <v>456</v>
      </c>
      <c r="G851" s="28" t="s">
        <v>346</v>
      </c>
      <c r="H851" s="27" t="s">
        <v>269</v>
      </c>
      <c r="I851" s="27" t="s">
        <v>590</v>
      </c>
      <c r="J851" s="27" t="s">
        <v>260</v>
      </c>
      <c r="K851" s="27" t="s">
        <v>334</v>
      </c>
      <c r="L851" s="27" t="s">
        <v>261</v>
      </c>
      <c r="M851" s="27" t="s">
        <v>253</v>
      </c>
      <c r="N851" s="53" t="s">
        <v>263</v>
      </c>
    </row>
    <row r="852" spans="5:14" ht="90" x14ac:dyDescent="0.25">
      <c r="E852" s="27" t="s">
        <v>462</v>
      </c>
      <c r="F852" s="28" t="s">
        <v>314</v>
      </c>
      <c r="G852" s="28" t="s">
        <v>425</v>
      </c>
      <c r="H852" s="27" t="s">
        <v>495</v>
      </c>
      <c r="I852" s="27" t="s">
        <v>72</v>
      </c>
      <c r="J852" s="27" t="s">
        <v>282</v>
      </c>
      <c r="K852" s="27" t="s">
        <v>334</v>
      </c>
      <c r="L852" s="27" t="s">
        <v>525</v>
      </c>
      <c r="M852" s="27" t="s">
        <v>253</v>
      </c>
      <c r="N852" s="53" t="s">
        <v>263</v>
      </c>
    </row>
    <row r="853" spans="5:14" ht="90" x14ac:dyDescent="0.25">
      <c r="E853" s="27" t="s">
        <v>361</v>
      </c>
      <c r="F853" s="28" t="s">
        <v>248</v>
      </c>
      <c r="G853" s="28" t="s">
        <v>425</v>
      </c>
      <c r="H853" s="27" t="s">
        <v>19</v>
      </c>
      <c r="I853" s="27" t="s">
        <v>72</v>
      </c>
      <c r="J853" s="27" t="s">
        <v>260</v>
      </c>
      <c r="K853" s="27" t="s">
        <v>334</v>
      </c>
      <c r="L853" s="27" t="s">
        <v>261</v>
      </c>
      <c r="M853" s="27" t="s">
        <v>253</v>
      </c>
      <c r="N853" s="53" t="s">
        <v>263</v>
      </c>
    </row>
    <row r="854" spans="5:14" ht="105" x14ac:dyDescent="0.25">
      <c r="E854" s="27" t="s">
        <v>454</v>
      </c>
      <c r="F854" s="28" t="s">
        <v>608</v>
      </c>
      <c r="G854" s="28" t="s">
        <v>275</v>
      </c>
      <c r="H854" s="27" t="s">
        <v>281</v>
      </c>
      <c r="I854" s="27" t="s">
        <v>386</v>
      </c>
      <c r="J854" s="27" t="s">
        <v>282</v>
      </c>
      <c r="K854" s="27" t="s">
        <v>294</v>
      </c>
      <c r="L854" s="27" t="s">
        <v>321</v>
      </c>
      <c r="M854" s="27" t="s">
        <v>253</v>
      </c>
      <c r="N854" s="53" t="s">
        <v>263</v>
      </c>
    </row>
    <row r="855" spans="5:14" ht="75" x14ac:dyDescent="0.25">
      <c r="E855" s="27" t="s">
        <v>462</v>
      </c>
      <c r="F855" s="28" t="s">
        <v>506</v>
      </c>
      <c r="G855" s="28" t="s">
        <v>305</v>
      </c>
      <c r="H855" s="27" t="s">
        <v>495</v>
      </c>
      <c r="I855" s="27" t="s">
        <v>463</v>
      </c>
      <c r="J855" s="27" t="s">
        <v>531</v>
      </c>
      <c r="K855" s="27" t="s">
        <v>464</v>
      </c>
      <c r="L855" s="27" t="s">
        <v>267</v>
      </c>
      <c r="M855" s="27" t="s">
        <v>306</v>
      </c>
      <c r="N855" s="53" t="s">
        <v>263</v>
      </c>
    </row>
    <row r="856" spans="5:14" ht="135" x14ac:dyDescent="0.25">
      <c r="E856" s="27" t="s">
        <v>326</v>
      </c>
      <c r="F856" s="28" t="s">
        <v>506</v>
      </c>
      <c r="G856" s="28" t="s">
        <v>248</v>
      </c>
      <c r="H856" s="27" t="s">
        <v>281</v>
      </c>
      <c r="I856" s="27" t="s">
        <v>292</v>
      </c>
      <c r="J856" s="27" t="s">
        <v>282</v>
      </c>
      <c r="K856" s="27" t="s">
        <v>327</v>
      </c>
      <c r="L856" s="27" t="s">
        <v>372</v>
      </c>
      <c r="M856" s="27" t="s">
        <v>253</v>
      </c>
      <c r="N856" s="53" t="s">
        <v>271</v>
      </c>
    </row>
    <row r="857" spans="5:14" ht="120" x14ac:dyDescent="0.25">
      <c r="E857" s="27" t="s">
        <v>323</v>
      </c>
      <c r="F857" s="28" t="s">
        <v>314</v>
      </c>
      <c r="G857" s="28" t="s">
        <v>58</v>
      </c>
      <c r="H857" s="27" t="s">
        <v>174</v>
      </c>
      <c r="I857" s="27" t="s">
        <v>369</v>
      </c>
      <c r="J857" s="27" t="s">
        <v>528</v>
      </c>
      <c r="K857" s="27" t="s">
        <v>288</v>
      </c>
      <c r="L857" s="27" t="s">
        <v>414</v>
      </c>
      <c r="M857" s="27" t="s">
        <v>253</v>
      </c>
      <c r="N857" s="53" t="s">
        <v>254</v>
      </c>
    </row>
    <row r="858" spans="5:14" ht="120" x14ac:dyDescent="0.25">
      <c r="E858" s="27" t="s">
        <v>454</v>
      </c>
      <c r="F858" s="28" t="s">
        <v>370</v>
      </c>
      <c r="G858" s="28" t="s">
        <v>275</v>
      </c>
      <c r="H858" s="27" t="s">
        <v>281</v>
      </c>
      <c r="I858" s="27" t="s">
        <v>292</v>
      </c>
      <c r="J858" s="27" t="s">
        <v>319</v>
      </c>
      <c r="K858" s="27" t="s">
        <v>294</v>
      </c>
      <c r="L858" s="27" t="s">
        <v>525</v>
      </c>
      <c r="M858" s="27" t="s">
        <v>262</v>
      </c>
      <c r="N858" s="53" t="s">
        <v>254</v>
      </c>
    </row>
    <row r="859" spans="5:14" ht="90" x14ac:dyDescent="0.25">
      <c r="E859" s="27" t="s">
        <v>323</v>
      </c>
      <c r="F859" s="28" t="s">
        <v>286</v>
      </c>
      <c r="G859" s="28" t="s">
        <v>425</v>
      </c>
      <c r="H859" s="27" t="s">
        <v>281</v>
      </c>
      <c r="I859" s="27" t="s">
        <v>610</v>
      </c>
      <c r="J859" s="27" t="s">
        <v>388</v>
      </c>
      <c r="K859" s="27" t="s">
        <v>464</v>
      </c>
      <c r="L859" s="27" t="s">
        <v>267</v>
      </c>
      <c r="M859" s="53" t="s">
        <v>262</v>
      </c>
      <c r="N859" s="53" t="s">
        <v>254</v>
      </c>
    </row>
    <row r="860" spans="5:14" ht="105" x14ac:dyDescent="0.25">
      <c r="E860" s="27" t="s">
        <v>361</v>
      </c>
      <c r="F860" s="28" t="s">
        <v>286</v>
      </c>
      <c r="G860" s="28" t="s">
        <v>356</v>
      </c>
      <c r="H860" s="27" t="s">
        <v>269</v>
      </c>
      <c r="I860" s="27" t="s">
        <v>590</v>
      </c>
      <c r="J860" s="27" t="s">
        <v>297</v>
      </c>
      <c r="K860" s="27" t="s">
        <v>294</v>
      </c>
      <c r="L860" s="27" t="s">
        <v>414</v>
      </c>
      <c r="M860" s="53" t="s">
        <v>262</v>
      </c>
      <c r="N860" s="53" t="s">
        <v>254</v>
      </c>
    </row>
    <row r="861" spans="5:14" ht="135" x14ac:dyDescent="0.25">
      <c r="E861" s="27" t="s">
        <v>323</v>
      </c>
      <c r="F861" s="28" t="s">
        <v>397</v>
      </c>
      <c r="G861" s="28" t="s">
        <v>371</v>
      </c>
      <c r="H861" s="27" t="s">
        <v>269</v>
      </c>
      <c r="I861" s="27" t="s">
        <v>465</v>
      </c>
      <c r="J861" s="27" t="s">
        <v>178</v>
      </c>
      <c r="K861" s="27" t="s">
        <v>327</v>
      </c>
      <c r="L861" s="27" t="s">
        <v>289</v>
      </c>
      <c r="M861" s="53" t="s">
        <v>283</v>
      </c>
      <c r="N861" s="53" t="s">
        <v>254</v>
      </c>
    </row>
    <row r="862" spans="5:14" ht="90" x14ac:dyDescent="0.25">
      <c r="E862" s="27" t="s">
        <v>361</v>
      </c>
      <c r="F862" s="28" t="s">
        <v>286</v>
      </c>
      <c r="G862" s="28" t="s">
        <v>346</v>
      </c>
      <c r="H862" s="27" t="s">
        <v>281</v>
      </c>
      <c r="I862" s="27" t="s">
        <v>444</v>
      </c>
      <c r="J862" s="27" t="s">
        <v>282</v>
      </c>
      <c r="K862" s="27" t="s">
        <v>334</v>
      </c>
      <c r="L862" s="27" t="s">
        <v>261</v>
      </c>
      <c r="M862" s="53" t="s">
        <v>262</v>
      </c>
      <c r="N862" s="53" t="s">
        <v>271</v>
      </c>
    </row>
    <row r="863" spans="5:14" ht="120" x14ac:dyDescent="0.25">
      <c r="E863" s="27" t="s">
        <v>462</v>
      </c>
      <c r="F863" s="28" t="s">
        <v>506</v>
      </c>
      <c r="G863" s="28" t="s">
        <v>346</v>
      </c>
      <c r="H863" s="27" t="s">
        <v>269</v>
      </c>
      <c r="I863" s="27" t="s">
        <v>463</v>
      </c>
      <c r="J863" s="27" t="s">
        <v>319</v>
      </c>
      <c r="K863" s="27" t="s">
        <v>288</v>
      </c>
      <c r="L863" s="27" t="s">
        <v>267</v>
      </c>
      <c r="M863" s="53" t="s">
        <v>283</v>
      </c>
      <c r="N863" s="53" t="s">
        <v>271</v>
      </c>
    </row>
    <row r="864" spans="5:14" ht="120" x14ac:dyDescent="0.25">
      <c r="E864" s="27" t="s">
        <v>600</v>
      </c>
      <c r="F864" s="28" t="s">
        <v>370</v>
      </c>
      <c r="G864" s="28" t="s">
        <v>346</v>
      </c>
      <c r="H864" s="27" t="s">
        <v>281</v>
      </c>
      <c r="I864" s="27" t="s">
        <v>386</v>
      </c>
      <c r="J864" s="27" t="s">
        <v>319</v>
      </c>
      <c r="K864" s="27" t="s">
        <v>294</v>
      </c>
      <c r="L864" s="27" t="s">
        <v>321</v>
      </c>
      <c r="M864" s="53" t="s">
        <v>262</v>
      </c>
      <c r="N864" s="53" t="s">
        <v>271</v>
      </c>
    </row>
    <row r="865" spans="5:14" ht="120" x14ac:dyDescent="0.25">
      <c r="E865" s="27" t="s">
        <v>600</v>
      </c>
      <c r="F865" s="28" t="s">
        <v>397</v>
      </c>
      <c r="G865" s="28" t="s">
        <v>356</v>
      </c>
      <c r="H865" s="27" t="s">
        <v>19</v>
      </c>
      <c r="I865" s="27" t="s">
        <v>72</v>
      </c>
      <c r="J865" s="27" t="s">
        <v>319</v>
      </c>
      <c r="K865" s="27" t="s">
        <v>458</v>
      </c>
      <c r="L865" s="27" t="s">
        <v>261</v>
      </c>
      <c r="M865" s="53" t="s">
        <v>283</v>
      </c>
      <c r="N865" s="53" t="s">
        <v>263</v>
      </c>
    </row>
    <row r="866" spans="5:14" ht="120" x14ac:dyDescent="0.25">
      <c r="E866" s="27" t="s">
        <v>326</v>
      </c>
      <c r="F866" s="28" t="s">
        <v>370</v>
      </c>
      <c r="G866" s="28" t="s">
        <v>317</v>
      </c>
      <c r="H866" s="27" t="s">
        <v>269</v>
      </c>
      <c r="I866" s="27" t="s">
        <v>369</v>
      </c>
      <c r="J866" s="27" t="s">
        <v>319</v>
      </c>
      <c r="K866" s="27" t="s">
        <v>464</v>
      </c>
      <c r="L866" s="27" t="s">
        <v>478</v>
      </c>
      <c r="M866" s="53" t="s">
        <v>306</v>
      </c>
      <c r="N866" s="53" t="s">
        <v>254</v>
      </c>
    </row>
    <row r="867" spans="5:14" ht="90" x14ac:dyDescent="0.25">
      <c r="E867" s="27" t="s">
        <v>323</v>
      </c>
      <c r="F867" s="28" t="s">
        <v>370</v>
      </c>
      <c r="G867" s="28" t="s">
        <v>346</v>
      </c>
      <c r="H867" s="27" t="s">
        <v>269</v>
      </c>
      <c r="I867" s="27" t="s">
        <v>537</v>
      </c>
      <c r="J867" s="27" t="s">
        <v>499</v>
      </c>
      <c r="K867" s="27" t="s">
        <v>334</v>
      </c>
      <c r="L867" s="27" t="s">
        <v>289</v>
      </c>
      <c r="M867" s="53" t="s">
        <v>262</v>
      </c>
      <c r="N867" s="53" t="s">
        <v>271</v>
      </c>
    </row>
    <row r="868" spans="5:14" ht="120" x14ac:dyDescent="0.25">
      <c r="E868" s="27" t="s">
        <v>308</v>
      </c>
      <c r="F868" s="28" t="s">
        <v>456</v>
      </c>
      <c r="G868" s="28" t="s">
        <v>346</v>
      </c>
      <c r="H868" s="27" t="s">
        <v>269</v>
      </c>
      <c r="I868" s="27" t="s">
        <v>437</v>
      </c>
      <c r="J868" s="27" t="s">
        <v>319</v>
      </c>
      <c r="K868" s="27" t="s">
        <v>294</v>
      </c>
      <c r="L868" s="27" t="s">
        <v>267</v>
      </c>
      <c r="M868" s="53" t="s">
        <v>262</v>
      </c>
      <c r="N868" s="27" t="s">
        <v>298</v>
      </c>
    </row>
    <row r="869" spans="5:14" ht="90" x14ac:dyDescent="0.25">
      <c r="E869" s="27" t="s">
        <v>596</v>
      </c>
      <c r="F869" s="28" t="s">
        <v>612</v>
      </c>
      <c r="G869" s="28" t="s">
        <v>356</v>
      </c>
      <c r="H869" s="27" t="s">
        <v>19</v>
      </c>
      <c r="I869" s="27" t="s">
        <v>386</v>
      </c>
      <c r="J869" s="27" t="s">
        <v>413</v>
      </c>
      <c r="K869" s="27" t="s">
        <v>395</v>
      </c>
      <c r="L869" s="27" t="s">
        <v>289</v>
      </c>
      <c r="M869" s="53" t="s">
        <v>262</v>
      </c>
      <c r="N869" s="27" t="s">
        <v>460</v>
      </c>
    </row>
    <row r="870" spans="5:14" ht="105" x14ac:dyDescent="0.25">
      <c r="E870" s="27" t="s">
        <v>462</v>
      </c>
      <c r="F870" s="28" t="s">
        <v>343</v>
      </c>
      <c r="G870" s="28" t="s">
        <v>371</v>
      </c>
      <c r="H870" s="27" t="s">
        <v>19</v>
      </c>
      <c r="I870" s="27" t="s">
        <v>386</v>
      </c>
      <c r="J870" s="27" t="s">
        <v>178</v>
      </c>
      <c r="K870" s="27" t="s">
        <v>334</v>
      </c>
      <c r="L870" s="27" t="s">
        <v>261</v>
      </c>
      <c r="M870" s="53" t="s">
        <v>262</v>
      </c>
      <c r="N870" s="27" t="s">
        <v>362</v>
      </c>
    </row>
    <row r="871" spans="5:14" ht="105" x14ac:dyDescent="0.25">
      <c r="E871" s="27" t="s">
        <v>323</v>
      </c>
      <c r="F871" s="28" t="s">
        <v>248</v>
      </c>
      <c r="G871" s="28" t="s">
        <v>58</v>
      </c>
      <c r="H871" s="27" t="s">
        <v>269</v>
      </c>
      <c r="I871" s="27" t="s">
        <v>463</v>
      </c>
      <c r="J871" s="27" t="s">
        <v>282</v>
      </c>
      <c r="K871" s="27" t="s">
        <v>294</v>
      </c>
      <c r="L871" s="27" t="s">
        <v>331</v>
      </c>
      <c r="M871" s="53" t="s">
        <v>253</v>
      </c>
      <c r="N871" s="27" t="s">
        <v>329</v>
      </c>
    </row>
    <row r="872" spans="5:14" ht="90" x14ac:dyDescent="0.25">
      <c r="E872" s="27" t="s">
        <v>462</v>
      </c>
      <c r="F872" s="28" t="s">
        <v>506</v>
      </c>
      <c r="G872" s="28" t="s">
        <v>425</v>
      </c>
      <c r="H872" s="27" t="s">
        <v>174</v>
      </c>
      <c r="I872" s="27" t="s">
        <v>437</v>
      </c>
      <c r="J872" s="27" t="s">
        <v>282</v>
      </c>
      <c r="K872" s="27" t="s">
        <v>315</v>
      </c>
      <c r="L872" s="27" t="s">
        <v>321</v>
      </c>
      <c r="M872" s="53" t="s">
        <v>253</v>
      </c>
      <c r="N872" s="27" t="s">
        <v>271</v>
      </c>
    </row>
    <row r="873" spans="5:14" ht="120" x14ac:dyDescent="0.25">
      <c r="E873" s="27" t="s">
        <v>361</v>
      </c>
      <c r="F873" s="28" t="s">
        <v>506</v>
      </c>
      <c r="G873" s="28" t="s">
        <v>305</v>
      </c>
      <c r="H873" s="27" t="s">
        <v>269</v>
      </c>
      <c r="I873" s="27" t="s">
        <v>463</v>
      </c>
      <c r="J873" s="27" t="s">
        <v>178</v>
      </c>
      <c r="K873" s="27" t="s">
        <v>288</v>
      </c>
      <c r="L873" s="27" t="s">
        <v>365</v>
      </c>
      <c r="M873" s="53" t="s">
        <v>262</v>
      </c>
      <c r="N873" s="27" t="s">
        <v>254</v>
      </c>
    </row>
    <row r="874" spans="5:14" ht="120" x14ac:dyDescent="0.25">
      <c r="E874" s="27" t="s">
        <v>326</v>
      </c>
      <c r="F874" s="28" t="s">
        <v>491</v>
      </c>
      <c r="G874" s="28" t="s">
        <v>346</v>
      </c>
      <c r="H874" s="27" t="s">
        <v>174</v>
      </c>
      <c r="I874" s="27" t="s">
        <v>292</v>
      </c>
      <c r="J874" s="27" t="s">
        <v>260</v>
      </c>
      <c r="K874" s="27" t="s">
        <v>288</v>
      </c>
      <c r="L874" s="27" t="s">
        <v>321</v>
      </c>
      <c r="M874" s="53" t="s">
        <v>262</v>
      </c>
      <c r="N874" s="27" t="s">
        <v>271</v>
      </c>
    </row>
    <row r="875" spans="5:14" ht="120" x14ac:dyDescent="0.25">
      <c r="E875" s="27" t="s">
        <v>411</v>
      </c>
      <c r="F875" s="28" t="s">
        <v>608</v>
      </c>
      <c r="G875" s="28" t="s">
        <v>356</v>
      </c>
      <c r="H875" s="27" t="s">
        <v>269</v>
      </c>
      <c r="I875" s="27" t="s">
        <v>590</v>
      </c>
      <c r="J875" s="27" t="s">
        <v>312</v>
      </c>
      <c r="K875" s="27" t="s">
        <v>288</v>
      </c>
      <c r="L875" s="27" t="s">
        <v>261</v>
      </c>
      <c r="M875" s="53" t="s">
        <v>283</v>
      </c>
      <c r="N875" s="27" t="s">
        <v>254</v>
      </c>
    </row>
    <row r="876" spans="5:14" ht="120" x14ac:dyDescent="0.25">
      <c r="E876" s="27" t="s">
        <v>411</v>
      </c>
      <c r="F876" s="28" t="s">
        <v>608</v>
      </c>
      <c r="G876" s="28" t="s">
        <v>356</v>
      </c>
      <c r="H876" s="27" t="s">
        <v>174</v>
      </c>
      <c r="I876" s="27" t="s">
        <v>437</v>
      </c>
      <c r="J876" s="27" t="s">
        <v>319</v>
      </c>
      <c r="K876" s="27" t="s">
        <v>334</v>
      </c>
      <c r="L876" s="27" t="s">
        <v>414</v>
      </c>
      <c r="M876" s="53" t="s">
        <v>262</v>
      </c>
      <c r="N876" s="27" t="s">
        <v>298</v>
      </c>
    </row>
    <row r="877" spans="5:14" ht="120" x14ac:dyDescent="0.25">
      <c r="E877" s="27" t="s">
        <v>399</v>
      </c>
      <c r="F877" s="28" t="s">
        <v>506</v>
      </c>
      <c r="G877" s="28" t="s">
        <v>248</v>
      </c>
      <c r="H877" s="27" t="s">
        <v>269</v>
      </c>
      <c r="I877" s="27" t="s">
        <v>437</v>
      </c>
      <c r="J877" s="27" t="s">
        <v>312</v>
      </c>
      <c r="K877" s="27" t="s">
        <v>288</v>
      </c>
      <c r="L877" s="27" t="s">
        <v>321</v>
      </c>
      <c r="M877" s="53" t="s">
        <v>262</v>
      </c>
      <c r="N877" s="27" t="s">
        <v>271</v>
      </c>
    </row>
    <row r="878" spans="5:14" ht="105" x14ac:dyDescent="0.25">
      <c r="E878" s="27" t="s">
        <v>323</v>
      </c>
      <c r="F878" s="28" t="s">
        <v>612</v>
      </c>
      <c r="G878" s="28" t="s">
        <v>346</v>
      </c>
      <c r="H878" s="27" t="s">
        <v>495</v>
      </c>
      <c r="I878" s="27" t="s">
        <v>537</v>
      </c>
      <c r="J878" s="27" t="s">
        <v>359</v>
      </c>
      <c r="K878" s="27" t="s">
        <v>294</v>
      </c>
      <c r="L878" s="27" t="s">
        <v>372</v>
      </c>
      <c r="M878" s="53" t="s">
        <v>262</v>
      </c>
      <c r="N878" s="27" t="s">
        <v>362</v>
      </c>
    </row>
    <row r="879" spans="5:14" ht="105" x14ac:dyDescent="0.25">
      <c r="E879" s="27" t="s">
        <v>462</v>
      </c>
      <c r="F879" s="28" t="s">
        <v>541</v>
      </c>
      <c r="G879" s="28" t="s">
        <v>275</v>
      </c>
      <c r="H879" s="27" t="s">
        <v>174</v>
      </c>
      <c r="I879" s="27" t="s">
        <v>386</v>
      </c>
      <c r="J879" s="27" t="s">
        <v>312</v>
      </c>
      <c r="K879" s="27" t="s">
        <v>294</v>
      </c>
      <c r="L879" s="27" t="s">
        <v>372</v>
      </c>
      <c r="M879" s="53" t="s">
        <v>283</v>
      </c>
      <c r="N879" s="27" t="s">
        <v>362</v>
      </c>
    </row>
    <row r="880" spans="5:14" ht="105" x14ac:dyDescent="0.25">
      <c r="E880" s="27" t="s">
        <v>431</v>
      </c>
      <c r="F880" s="28" t="s">
        <v>506</v>
      </c>
      <c r="G880" s="28" t="s">
        <v>371</v>
      </c>
      <c r="H880" s="27" t="s">
        <v>269</v>
      </c>
      <c r="I880" s="27" t="s">
        <v>72</v>
      </c>
      <c r="J880" s="27" t="s">
        <v>312</v>
      </c>
      <c r="K880" s="27" t="s">
        <v>294</v>
      </c>
      <c r="L880" s="27" t="s">
        <v>261</v>
      </c>
      <c r="M880" s="53" t="s">
        <v>262</v>
      </c>
      <c r="N880" s="27" t="s">
        <v>271</v>
      </c>
    </row>
    <row r="881" spans="5:14" ht="120" x14ac:dyDescent="0.25">
      <c r="E881" s="27" t="s">
        <v>411</v>
      </c>
      <c r="F881" s="28" t="s">
        <v>594</v>
      </c>
      <c r="G881" s="28" t="s">
        <v>346</v>
      </c>
      <c r="H881" s="27" t="s">
        <v>269</v>
      </c>
      <c r="I881" s="27" t="s">
        <v>72</v>
      </c>
      <c r="J881" s="27" t="s">
        <v>312</v>
      </c>
      <c r="K881" s="27" t="s">
        <v>320</v>
      </c>
      <c r="L881" s="27" t="s">
        <v>261</v>
      </c>
      <c r="M881" s="53" t="s">
        <v>283</v>
      </c>
      <c r="N881" s="27" t="s">
        <v>271</v>
      </c>
    </row>
    <row r="882" spans="5:14" ht="105" x14ac:dyDescent="0.25">
      <c r="E882" s="27" t="s">
        <v>323</v>
      </c>
      <c r="F882" s="28" t="s">
        <v>506</v>
      </c>
      <c r="G882" s="28" t="s">
        <v>346</v>
      </c>
      <c r="H882" s="27" t="s">
        <v>495</v>
      </c>
      <c r="I882" s="27" t="s">
        <v>463</v>
      </c>
      <c r="J882" s="27" t="s">
        <v>178</v>
      </c>
      <c r="K882" s="27" t="s">
        <v>294</v>
      </c>
      <c r="L882" s="27" t="s">
        <v>289</v>
      </c>
      <c r="M882" s="53" t="s">
        <v>262</v>
      </c>
      <c r="N882" s="27" t="s">
        <v>271</v>
      </c>
    </row>
    <row r="883" spans="5:14" ht="105" x14ac:dyDescent="0.25">
      <c r="E883" s="27" t="s">
        <v>411</v>
      </c>
      <c r="F883" s="28" t="s">
        <v>594</v>
      </c>
      <c r="G883" s="28" t="s">
        <v>317</v>
      </c>
      <c r="H883" s="27" t="s">
        <v>174</v>
      </c>
      <c r="I883" s="27" t="s">
        <v>465</v>
      </c>
      <c r="J883" s="27" t="s">
        <v>359</v>
      </c>
      <c r="K883" s="27" t="s">
        <v>294</v>
      </c>
      <c r="L883" s="27" t="s">
        <v>365</v>
      </c>
      <c r="M883" s="53" t="s">
        <v>262</v>
      </c>
      <c r="N883" s="27" t="s">
        <v>271</v>
      </c>
    </row>
    <row r="884" spans="5:14" ht="120" x14ac:dyDescent="0.25">
      <c r="E884" s="27" t="s">
        <v>361</v>
      </c>
      <c r="F884" s="28" t="s">
        <v>506</v>
      </c>
      <c r="G884" s="28" t="s">
        <v>346</v>
      </c>
      <c r="H884" s="27" t="s">
        <v>174</v>
      </c>
      <c r="I884" s="27" t="s">
        <v>72</v>
      </c>
      <c r="J884" s="27" t="s">
        <v>499</v>
      </c>
      <c r="K884" s="27" t="s">
        <v>320</v>
      </c>
      <c r="L884" s="27" t="s">
        <v>321</v>
      </c>
      <c r="M884" s="53" t="s">
        <v>253</v>
      </c>
      <c r="N884" s="27" t="s">
        <v>298</v>
      </c>
    </row>
    <row r="885" spans="5:14" ht="105" x14ac:dyDescent="0.25">
      <c r="E885" s="27" t="s">
        <v>411</v>
      </c>
      <c r="F885" s="28" t="s">
        <v>612</v>
      </c>
      <c r="G885" s="28" t="s">
        <v>425</v>
      </c>
      <c r="H885" s="27" t="s">
        <v>269</v>
      </c>
      <c r="I885" s="27" t="s">
        <v>72</v>
      </c>
      <c r="J885" s="27" t="s">
        <v>282</v>
      </c>
      <c r="K885" s="27" t="s">
        <v>294</v>
      </c>
      <c r="L885" s="27" t="s">
        <v>321</v>
      </c>
      <c r="M885" s="53" t="s">
        <v>262</v>
      </c>
      <c r="N885" s="27" t="s">
        <v>271</v>
      </c>
    </row>
    <row r="886" spans="5:14" ht="90" x14ac:dyDescent="0.25">
      <c r="E886" s="27" t="s">
        <v>431</v>
      </c>
      <c r="F886" s="28" t="s">
        <v>149</v>
      </c>
      <c r="G886" s="28" t="s">
        <v>371</v>
      </c>
      <c r="H886" s="27" t="s">
        <v>269</v>
      </c>
      <c r="I886" s="27" t="s">
        <v>465</v>
      </c>
      <c r="J886" s="27" t="s">
        <v>297</v>
      </c>
      <c r="K886" s="27" t="s">
        <v>458</v>
      </c>
      <c r="L886" s="27" t="s">
        <v>321</v>
      </c>
      <c r="M886" s="53" t="s">
        <v>262</v>
      </c>
      <c r="N886" s="27" t="s">
        <v>271</v>
      </c>
    </row>
    <row r="887" spans="5:14" ht="105" x14ac:dyDescent="0.25">
      <c r="E887" s="27" t="s">
        <v>323</v>
      </c>
      <c r="F887" s="28" t="s">
        <v>594</v>
      </c>
      <c r="G887" s="28" t="s">
        <v>371</v>
      </c>
      <c r="H887" s="27" t="s">
        <v>269</v>
      </c>
      <c r="I887" s="27" t="s">
        <v>610</v>
      </c>
      <c r="J887" s="27" t="s">
        <v>178</v>
      </c>
      <c r="K887" s="27" t="s">
        <v>334</v>
      </c>
      <c r="L887" s="27" t="s">
        <v>365</v>
      </c>
      <c r="M887" s="53" t="s">
        <v>253</v>
      </c>
      <c r="N887" s="27" t="s">
        <v>254</v>
      </c>
    </row>
    <row r="888" spans="5:14" ht="120" x14ac:dyDescent="0.25">
      <c r="E888" s="27" t="s">
        <v>323</v>
      </c>
      <c r="F888" s="28" t="s">
        <v>397</v>
      </c>
      <c r="G888" s="28" t="s">
        <v>280</v>
      </c>
      <c r="H888" s="27" t="s">
        <v>495</v>
      </c>
      <c r="I888" s="27" t="s">
        <v>318</v>
      </c>
      <c r="J888" s="27" t="s">
        <v>312</v>
      </c>
      <c r="K888" s="27" t="s">
        <v>288</v>
      </c>
      <c r="L888" s="27" t="s">
        <v>261</v>
      </c>
      <c r="M888" s="53" t="s">
        <v>283</v>
      </c>
      <c r="N888" s="27" t="s">
        <v>254</v>
      </c>
    </row>
    <row r="889" spans="5:14" ht="105" x14ac:dyDescent="0.25">
      <c r="E889" s="27" t="s">
        <v>323</v>
      </c>
      <c r="F889" s="28" t="s">
        <v>397</v>
      </c>
      <c r="G889" s="28" t="s">
        <v>275</v>
      </c>
      <c r="H889" s="27" t="s">
        <v>269</v>
      </c>
      <c r="I889" s="27" t="s">
        <v>437</v>
      </c>
      <c r="J889" s="27" t="s">
        <v>359</v>
      </c>
      <c r="K889" s="27" t="s">
        <v>294</v>
      </c>
      <c r="L889" s="27" t="s">
        <v>261</v>
      </c>
      <c r="M889" s="53" t="s">
        <v>253</v>
      </c>
      <c r="N889" s="27" t="s">
        <v>271</v>
      </c>
    </row>
    <row r="890" spans="5:14" ht="90" x14ac:dyDescent="0.25">
      <c r="E890" s="27" t="s">
        <v>361</v>
      </c>
      <c r="F890" s="28" t="s">
        <v>612</v>
      </c>
      <c r="G890" s="28" t="s">
        <v>58</v>
      </c>
      <c r="H890" s="27" t="s">
        <v>269</v>
      </c>
      <c r="I890" s="27" t="s">
        <v>386</v>
      </c>
      <c r="J890" s="27" t="s">
        <v>178</v>
      </c>
      <c r="K890" s="27" t="s">
        <v>464</v>
      </c>
      <c r="L890" s="27" t="s">
        <v>261</v>
      </c>
      <c r="M890" s="53" t="s">
        <v>253</v>
      </c>
      <c r="N890" s="27" t="s">
        <v>271</v>
      </c>
    </row>
    <row r="891" spans="5:14" ht="120" x14ac:dyDescent="0.25">
      <c r="E891" s="27" t="s">
        <v>596</v>
      </c>
      <c r="F891" s="28" t="s">
        <v>612</v>
      </c>
      <c r="G891" s="28" t="s">
        <v>371</v>
      </c>
      <c r="H891" s="27" t="s">
        <v>174</v>
      </c>
      <c r="I891" s="27" t="s">
        <v>610</v>
      </c>
      <c r="J891" s="27" t="s">
        <v>178</v>
      </c>
      <c r="K891" s="27" t="s">
        <v>288</v>
      </c>
      <c r="L891" s="27" t="s">
        <v>372</v>
      </c>
      <c r="M891" s="53" t="s">
        <v>262</v>
      </c>
      <c r="N891" s="27" t="s">
        <v>254</v>
      </c>
    </row>
    <row r="892" spans="5:14" ht="90" x14ac:dyDescent="0.25">
      <c r="E892" s="27" t="s">
        <v>547</v>
      </c>
      <c r="F892" s="28" t="s">
        <v>149</v>
      </c>
      <c r="G892" s="28" t="s">
        <v>58</v>
      </c>
      <c r="H892" s="27" t="s">
        <v>19</v>
      </c>
      <c r="I892" s="27" t="s">
        <v>72</v>
      </c>
      <c r="J892" s="27" t="s">
        <v>312</v>
      </c>
      <c r="K892" s="27" t="s">
        <v>334</v>
      </c>
      <c r="L892" s="27" t="s">
        <v>372</v>
      </c>
      <c r="M892" s="53" t="s">
        <v>253</v>
      </c>
      <c r="N892" s="27" t="s">
        <v>271</v>
      </c>
    </row>
    <row r="893" spans="5:14" ht="105" x14ac:dyDescent="0.25">
      <c r="E893" s="27" t="s">
        <v>361</v>
      </c>
      <c r="F893" s="28" t="s">
        <v>612</v>
      </c>
      <c r="G893" s="28" t="s">
        <v>356</v>
      </c>
      <c r="H893" s="27" t="s">
        <v>19</v>
      </c>
      <c r="I893" s="27" t="s">
        <v>437</v>
      </c>
      <c r="J893" s="27" t="s">
        <v>406</v>
      </c>
      <c r="K893" s="27" t="s">
        <v>334</v>
      </c>
      <c r="L893" s="27" t="s">
        <v>267</v>
      </c>
      <c r="M893" s="53" t="s">
        <v>262</v>
      </c>
      <c r="N893" s="27" t="s">
        <v>271</v>
      </c>
    </row>
    <row r="894" spans="5:14" ht="105" x14ac:dyDescent="0.25">
      <c r="E894" s="27" t="s">
        <v>411</v>
      </c>
      <c r="F894" s="28" t="s">
        <v>506</v>
      </c>
      <c r="G894" s="28" t="s">
        <v>346</v>
      </c>
      <c r="H894" s="27" t="s">
        <v>269</v>
      </c>
      <c r="I894" s="27" t="s">
        <v>386</v>
      </c>
      <c r="J894" s="27" t="s">
        <v>359</v>
      </c>
      <c r="K894" s="27" t="s">
        <v>294</v>
      </c>
      <c r="L894" s="27" t="s">
        <v>289</v>
      </c>
      <c r="M894" s="53" t="s">
        <v>262</v>
      </c>
      <c r="N894" s="27" t="s">
        <v>254</v>
      </c>
    </row>
    <row r="895" spans="5:14" ht="120" x14ac:dyDescent="0.25">
      <c r="E895" s="27" t="s">
        <v>411</v>
      </c>
      <c r="F895" s="28" t="s">
        <v>370</v>
      </c>
      <c r="G895" s="28" t="s">
        <v>275</v>
      </c>
      <c r="H895" s="27" t="s">
        <v>269</v>
      </c>
      <c r="I895" s="27" t="s">
        <v>349</v>
      </c>
      <c r="J895" s="27" t="s">
        <v>528</v>
      </c>
      <c r="K895" s="27" t="s">
        <v>315</v>
      </c>
      <c r="L895" s="27" t="s">
        <v>261</v>
      </c>
      <c r="M895" s="53" t="s">
        <v>262</v>
      </c>
      <c r="N895" s="27" t="s">
        <v>362</v>
      </c>
    </row>
    <row r="896" spans="5:14" ht="105" x14ac:dyDescent="0.25">
      <c r="E896" s="27" t="s">
        <v>361</v>
      </c>
      <c r="F896" s="28" t="s">
        <v>397</v>
      </c>
      <c r="G896" s="28" t="s">
        <v>346</v>
      </c>
      <c r="H896" s="27" t="s">
        <v>19</v>
      </c>
      <c r="I896" s="27" t="s">
        <v>537</v>
      </c>
      <c r="J896" s="27" t="s">
        <v>260</v>
      </c>
      <c r="K896" s="27" t="s">
        <v>294</v>
      </c>
      <c r="L896" s="27" t="s">
        <v>289</v>
      </c>
      <c r="M896" s="53" t="s">
        <v>262</v>
      </c>
      <c r="N896" s="27" t="s">
        <v>254</v>
      </c>
    </row>
    <row r="897" spans="5:14" ht="120" x14ac:dyDescent="0.25">
      <c r="E897" s="27" t="s">
        <v>361</v>
      </c>
      <c r="F897" s="28" t="s">
        <v>149</v>
      </c>
      <c r="G897" s="28" t="s">
        <v>346</v>
      </c>
      <c r="H897" s="27" t="s">
        <v>269</v>
      </c>
      <c r="I897" s="27" t="s">
        <v>610</v>
      </c>
      <c r="J897" s="27" t="s">
        <v>312</v>
      </c>
      <c r="K897" s="27" t="s">
        <v>288</v>
      </c>
      <c r="L897" s="27" t="s">
        <v>289</v>
      </c>
      <c r="M897" s="53" t="s">
        <v>253</v>
      </c>
      <c r="N897" s="27" t="s">
        <v>254</v>
      </c>
    </row>
    <row r="898" spans="5:14" ht="105" x14ac:dyDescent="0.25">
      <c r="E898" s="27" t="s">
        <v>454</v>
      </c>
      <c r="F898" s="28" t="s">
        <v>594</v>
      </c>
      <c r="G898" s="28" t="s">
        <v>248</v>
      </c>
      <c r="H898" s="27" t="s">
        <v>269</v>
      </c>
      <c r="I898" s="27" t="s">
        <v>610</v>
      </c>
      <c r="J898" s="27" t="s">
        <v>406</v>
      </c>
      <c r="K898" s="27" t="s">
        <v>334</v>
      </c>
      <c r="L898" s="27" t="s">
        <v>289</v>
      </c>
      <c r="M898" s="53" t="s">
        <v>262</v>
      </c>
      <c r="N898" s="27" t="s">
        <v>254</v>
      </c>
    </row>
    <row r="899" spans="5:14" ht="75" x14ac:dyDescent="0.25">
      <c r="E899" s="27" t="s">
        <v>454</v>
      </c>
      <c r="F899" s="28" t="s">
        <v>286</v>
      </c>
      <c r="G899" s="28" t="s">
        <v>371</v>
      </c>
      <c r="H899" s="27" t="s">
        <v>174</v>
      </c>
      <c r="I899" s="27" t="s">
        <v>292</v>
      </c>
      <c r="J899" s="27" t="s">
        <v>359</v>
      </c>
      <c r="K899" s="27" t="s">
        <v>334</v>
      </c>
      <c r="L899" s="27" t="s">
        <v>365</v>
      </c>
      <c r="M899" s="53" t="s">
        <v>283</v>
      </c>
      <c r="N899" s="27" t="s">
        <v>298</v>
      </c>
    </row>
    <row r="900" spans="5:14" ht="75" x14ac:dyDescent="0.25">
      <c r="E900" s="27" t="s">
        <v>399</v>
      </c>
      <c r="F900" s="28" t="s">
        <v>248</v>
      </c>
      <c r="G900" s="28" t="s">
        <v>275</v>
      </c>
      <c r="H900" s="27" t="s">
        <v>269</v>
      </c>
      <c r="I900" s="27" t="s">
        <v>463</v>
      </c>
      <c r="J900" s="27" t="s">
        <v>297</v>
      </c>
      <c r="K900" s="27" t="s">
        <v>334</v>
      </c>
      <c r="L900" s="27" t="s">
        <v>289</v>
      </c>
      <c r="M900" s="53" t="s">
        <v>253</v>
      </c>
      <c r="N900" s="27" t="s">
        <v>271</v>
      </c>
    </row>
    <row r="901" spans="5:14" ht="90" x14ac:dyDescent="0.25">
      <c r="E901" s="27" t="s">
        <v>462</v>
      </c>
      <c r="F901" s="28" t="s">
        <v>399</v>
      </c>
      <c r="G901" s="28" t="s">
        <v>346</v>
      </c>
      <c r="H901" s="27" t="s">
        <v>19</v>
      </c>
      <c r="I901" s="27" t="s">
        <v>463</v>
      </c>
      <c r="J901" s="27" t="s">
        <v>312</v>
      </c>
      <c r="K901" s="27" t="s">
        <v>334</v>
      </c>
      <c r="L901" s="27" t="s">
        <v>321</v>
      </c>
      <c r="M901" s="53" t="s">
        <v>262</v>
      </c>
      <c r="N901" s="27" t="s">
        <v>271</v>
      </c>
    </row>
    <row r="902" spans="5:14" ht="75" x14ac:dyDescent="0.25">
      <c r="E902" s="27" t="s">
        <v>326</v>
      </c>
      <c r="F902" s="28" t="s">
        <v>506</v>
      </c>
      <c r="G902" s="28" t="s">
        <v>346</v>
      </c>
      <c r="H902" s="27" t="s">
        <v>269</v>
      </c>
      <c r="I902" s="27" t="s">
        <v>437</v>
      </c>
      <c r="J902" s="27" t="s">
        <v>312</v>
      </c>
      <c r="K902" s="27" t="s">
        <v>334</v>
      </c>
      <c r="L902" s="27" t="s">
        <v>261</v>
      </c>
      <c r="M902" s="53" t="s">
        <v>283</v>
      </c>
      <c r="N902" s="27" t="s">
        <v>271</v>
      </c>
    </row>
    <row r="903" spans="5:14" ht="135" x14ac:dyDescent="0.25">
      <c r="E903" s="27" t="s">
        <v>454</v>
      </c>
      <c r="F903" s="28" t="s">
        <v>149</v>
      </c>
      <c r="G903" s="28" t="s">
        <v>425</v>
      </c>
      <c r="H903" s="27" t="s">
        <v>174</v>
      </c>
      <c r="I903" s="27" t="s">
        <v>386</v>
      </c>
      <c r="J903" s="27" t="s">
        <v>511</v>
      </c>
      <c r="K903" s="27" t="s">
        <v>327</v>
      </c>
      <c r="L903" s="27" t="s">
        <v>261</v>
      </c>
      <c r="M903" s="53" t="s">
        <v>253</v>
      </c>
      <c r="N903" s="27" t="s">
        <v>271</v>
      </c>
    </row>
    <row r="904" spans="5:14" ht="75" x14ac:dyDescent="0.25">
      <c r="E904" s="27" t="s">
        <v>308</v>
      </c>
      <c r="F904" s="28" t="s">
        <v>612</v>
      </c>
      <c r="G904" s="28" t="s">
        <v>346</v>
      </c>
      <c r="H904" s="27" t="s">
        <v>174</v>
      </c>
      <c r="I904" s="27" t="s">
        <v>386</v>
      </c>
      <c r="J904" s="27" t="s">
        <v>452</v>
      </c>
      <c r="K904" s="27" t="s">
        <v>395</v>
      </c>
      <c r="L904" s="27" t="s">
        <v>289</v>
      </c>
      <c r="M904" s="27" t="s">
        <v>486</v>
      </c>
      <c r="N904" s="27" t="s">
        <v>271</v>
      </c>
    </row>
    <row r="905" spans="5:14" ht="120" x14ac:dyDescent="0.25">
      <c r="E905" s="27" t="s">
        <v>361</v>
      </c>
      <c r="F905" s="28" t="s">
        <v>506</v>
      </c>
      <c r="G905" s="28" t="s">
        <v>346</v>
      </c>
      <c r="H905" s="27" t="s">
        <v>174</v>
      </c>
      <c r="I905" s="27" t="s">
        <v>590</v>
      </c>
      <c r="J905" s="27" t="s">
        <v>178</v>
      </c>
      <c r="K905" s="27" t="s">
        <v>320</v>
      </c>
      <c r="L905" s="27" t="s">
        <v>478</v>
      </c>
      <c r="M905" s="27" t="s">
        <v>306</v>
      </c>
      <c r="N905" s="27" t="s">
        <v>329</v>
      </c>
    </row>
    <row r="906" spans="5:14" ht="120" x14ac:dyDescent="0.25">
      <c r="E906" s="27" t="s">
        <v>600</v>
      </c>
      <c r="F906" s="28" t="s">
        <v>343</v>
      </c>
      <c r="G906" s="28" t="s">
        <v>58</v>
      </c>
      <c r="H906" s="27" t="s">
        <v>174</v>
      </c>
      <c r="I906" s="27" t="s">
        <v>292</v>
      </c>
      <c r="J906" s="27" t="s">
        <v>260</v>
      </c>
      <c r="K906" s="27" t="s">
        <v>294</v>
      </c>
      <c r="L906" s="27" t="s">
        <v>289</v>
      </c>
      <c r="M906" s="27" t="s">
        <v>515</v>
      </c>
      <c r="N906" s="27" t="s">
        <v>65</v>
      </c>
    </row>
    <row r="907" spans="5:14" ht="90" x14ac:dyDescent="0.25">
      <c r="E907" s="27" t="s">
        <v>323</v>
      </c>
      <c r="F907" s="28" t="s">
        <v>397</v>
      </c>
      <c r="G907" s="28" t="s">
        <v>356</v>
      </c>
      <c r="H907" s="27" t="s">
        <v>174</v>
      </c>
      <c r="I907" s="27" t="s">
        <v>72</v>
      </c>
      <c r="J907" s="27" t="s">
        <v>359</v>
      </c>
      <c r="K907" s="27" t="s">
        <v>334</v>
      </c>
      <c r="L907" s="27" t="s">
        <v>289</v>
      </c>
      <c r="M907" s="27" t="s">
        <v>306</v>
      </c>
      <c r="N907" s="27" t="s">
        <v>362</v>
      </c>
    </row>
    <row r="908" spans="5:14" ht="120" x14ac:dyDescent="0.25">
      <c r="E908" s="27" t="s">
        <v>411</v>
      </c>
      <c r="F908" s="28" t="s">
        <v>506</v>
      </c>
      <c r="G908" s="28" t="s">
        <v>371</v>
      </c>
      <c r="H908" s="27" t="s">
        <v>19</v>
      </c>
      <c r="I908" s="27" t="s">
        <v>72</v>
      </c>
      <c r="J908" s="27" t="s">
        <v>319</v>
      </c>
      <c r="K908" s="27" t="s">
        <v>294</v>
      </c>
      <c r="L908" s="27" t="s">
        <v>261</v>
      </c>
      <c r="M908" s="27" t="s">
        <v>306</v>
      </c>
      <c r="N908" s="27" t="s">
        <v>271</v>
      </c>
    </row>
    <row r="909" spans="5:14" ht="120" x14ac:dyDescent="0.25">
      <c r="E909" s="27" t="s">
        <v>411</v>
      </c>
      <c r="F909" s="28" t="s">
        <v>149</v>
      </c>
      <c r="G909" s="28" t="s">
        <v>58</v>
      </c>
      <c r="H909" s="27" t="s">
        <v>495</v>
      </c>
      <c r="I909" s="27" t="s">
        <v>437</v>
      </c>
      <c r="J909" s="27" t="s">
        <v>319</v>
      </c>
      <c r="K909" s="27" t="s">
        <v>294</v>
      </c>
      <c r="L909" s="27" t="s">
        <v>261</v>
      </c>
      <c r="M909" s="27" t="s">
        <v>253</v>
      </c>
      <c r="N909" s="27" t="s">
        <v>271</v>
      </c>
    </row>
    <row r="910" spans="5:14" ht="75" x14ac:dyDescent="0.25">
      <c r="E910" s="27" t="s">
        <v>326</v>
      </c>
      <c r="F910" s="28" t="s">
        <v>397</v>
      </c>
      <c r="G910" s="28" t="s">
        <v>425</v>
      </c>
      <c r="H910" s="27" t="s">
        <v>495</v>
      </c>
      <c r="I910" s="27" t="s">
        <v>72</v>
      </c>
      <c r="J910" s="27" t="s">
        <v>297</v>
      </c>
      <c r="K910" s="27" t="s">
        <v>315</v>
      </c>
      <c r="L910" s="27" t="s">
        <v>321</v>
      </c>
      <c r="M910" s="27" t="s">
        <v>253</v>
      </c>
      <c r="N910" s="27" t="s">
        <v>298</v>
      </c>
    </row>
    <row r="911" spans="5:14" ht="105" x14ac:dyDescent="0.25">
      <c r="E911" s="27" t="s">
        <v>417</v>
      </c>
      <c r="F911" s="28" t="s">
        <v>506</v>
      </c>
      <c r="G911" s="28" t="s">
        <v>58</v>
      </c>
      <c r="H911" s="27" t="s">
        <v>495</v>
      </c>
      <c r="I911" s="27" t="s">
        <v>336</v>
      </c>
      <c r="J911" s="27" t="s">
        <v>282</v>
      </c>
      <c r="K911" s="27" t="s">
        <v>294</v>
      </c>
      <c r="L911" s="27" t="s">
        <v>321</v>
      </c>
      <c r="M911" s="27" t="s">
        <v>253</v>
      </c>
      <c r="N911" s="27" t="s">
        <v>329</v>
      </c>
    </row>
    <row r="912" spans="5:14" ht="120" x14ac:dyDescent="0.25">
      <c r="E912" s="27" t="s">
        <v>417</v>
      </c>
      <c r="F912" s="28" t="s">
        <v>594</v>
      </c>
      <c r="G912" s="28" t="s">
        <v>346</v>
      </c>
      <c r="H912" s="27" t="s">
        <v>495</v>
      </c>
      <c r="I912" s="27" t="s">
        <v>72</v>
      </c>
      <c r="J912" s="27" t="s">
        <v>319</v>
      </c>
      <c r="K912" s="27" t="s">
        <v>334</v>
      </c>
      <c r="L912" s="27" t="s">
        <v>289</v>
      </c>
      <c r="M912" s="27" t="s">
        <v>253</v>
      </c>
      <c r="N912" s="27" t="s">
        <v>65</v>
      </c>
    </row>
    <row r="913" spans="5:14" ht="90" x14ac:dyDescent="0.25">
      <c r="E913" s="27" t="s">
        <v>596</v>
      </c>
      <c r="F913" s="28" t="s">
        <v>399</v>
      </c>
      <c r="G913" s="28" t="s">
        <v>356</v>
      </c>
      <c r="H913" s="27" t="s">
        <v>174</v>
      </c>
      <c r="I913" s="27" t="s">
        <v>444</v>
      </c>
      <c r="J913" s="27" t="s">
        <v>388</v>
      </c>
      <c r="K913" s="27" t="s">
        <v>315</v>
      </c>
      <c r="L913" s="27" t="s">
        <v>522</v>
      </c>
      <c r="M913" s="27" t="s">
        <v>253</v>
      </c>
      <c r="N913" s="27" t="s">
        <v>329</v>
      </c>
    </row>
    <row r="914" spans="5:14" ht="120" x14ac:dyDescent="0.25">
      <c r="E914" s="27" t="s">
        <v>431</v>
      </c>
      <c r="F914" s="28" t="s">
        <v>149</v>
      </c>
      <c r="G914" s="28" t="s">
        <v>346</v>
      </c>
      <c r="H914" s="27" t="s">
        <v>495</v>
      </c>
      <c r="I914" s="27" t="s">
        <v>463</v>
      </c>
      <c r="J914" s="27" t="s">
        <v>312</v>
      </c>
      <c r="K914" s="27" t="s">
        <v>294</v>
      </c>
      <c r="L914" s="27" t="s">
        <v>261</v>
      </c>
      <c r="M914" s="27" t="s">
        <v>253</v>
      </c>
      <c r="N914" s="27" t="s">
        <v>65</v>
      </c>
    </row>
    <row r="915" spans="5:14" ht="105" x14ac:dyDescent="0.25">
      <c r="E915" s="27" t="s">
        <v>417</v>
      </c>
      <c r="F915" s="28" t="s">
        <v>594</v>
      </c>
      <c r="G915" s="28" t="s">
        <v>58</v>
      </c>
      <c r="H915" s="27" t="s">
        <v>19</v>
      </c>
      <c r="I915" s="27" t="s">
        <v>463</v>
      </c>
      <c r="J915" s="27" t="s">
        <v>406</v>
      </c>
      <c r="K915" s="27" t="s">
        <v>334</v>
      </c>
      <c r="L915" s="27" t="s">
        <v>289</v>
      </c>
      <c r="M915" s="27" t="s">
        <v>306</v>
      </c>
      <c r="N915" s="27" t="s">
        <v>298</v>
      </c>
    </row>
    <row r="916" spans="5:14" ht="90" x14ac:dyDescent="0.25">
      <c r="E916" s="27" t="s">
        <v>462</v>
      </c>
      <c r="F916" s="28" t="s">
        <v>149</v>
      </c>
      <c r="G916" s="28" t="s">
        <v>58</v>
      </c>
      <c r="H916" s="27" t="s">
        <v>495</v>
      </c>
      <c r="I916" s="27" t="s">
        <v>72</v>
      </c>
      <c r="J916" s="27" t="s">
        <v>312</v>
      </c>
      <c r="K916" s="27" t="s">
        <v>458</v>
      </c>
      <c r="L916" s="27" t="s">
        <v>321</v>
      </c>
      <c r="M916" s="27" t="s">
        <v>486</v>
      </c>
      <c r="N916" s="27" t="s">
        <v>298</v>
      </c>
    </row>
    <row r="917" spans="5:14" ht="90" x14ac:dyDescent="0.25">
      <c r="E917" s="27" t="s">
        <v>399</v>
      </c>
      <c r="F917" s="28" t="s">
        <v>612</v>
      </c>
      <c r="G917" s="28" t="s">
        <v>305</v>
      </c>
      <c r="H917" s="27" t="s">
        <v>495</v>
      </c>
      <c r="I917" s="27" t="s">
        <v>444</v>
      </c>
      <c r="J917" s="27" t="s">
        <v>499</v>
      </c>
      <c r="K917" s="27" t="s">
        <v>458</v>
      </c>
      <c r="L917" s="27" t="s">
        <v>261</v>
      </c>
      <c r="M917" s="27" t="s">
        <v>306</v>
      </c>
      <c r="N917" s="27" t="s">
        <v>329</v>
      </c>
    </row>
    <row r="918" spans="5:14" ht="105" x14ac:dyDescent="0.25">
      <c r="E918" s="27" t="s">
        <v>431</v>
      </c>
      <c r="F918" s="28" t="s">
        <v>506</v>
      </c>
      <c r="G918" s="28" t="s">
        <v>371</v>
      </c>
      <c r="H918" s="27" t="s">
        <v>495</v>
      </c>
      <c r="I918" s="27" t="s">
        <v>72</v>
      </c>
      <c r="J918" s="27" t="s">
        <v>260</v>
      </c>
      <c r="K918" s="27" t="s">
        <v>294</v>
      </c>
      <c r="L918" s="27" t="s">
        <v>372</v>
      </c>
      <c r="M918" s="27" t="s">
        <v>277</v>
      </c>
      <c r="N918" s="27" t="s">
        <v>271</v>
      </c>
    </row>
    <row r="919" spans="5:14" ht="120" x14ac:dyDescent="0.25">
      <c r="E919" s="27" t="s">
        <v>417</v>
      </c>
      <c r="F919" s="28" t="s">
        <v>370</v>
      </c>
      <c r="G919" s="28" t="s">
        <v>305</v>
      </c>
      <c r="H919" s="27" t="s">
        <v>174</v>
      </c>
      <c r="I919" s="27" t="s">
        <v>590</v>
      </c>
      <c r="J919" s="27" t="s">
        <v>452</v>
      </c>
      <c r="K919" s="27" t="s">
        <v>288</v>
      </c>
      <c r="L919" s="27" t="s">
        <v>261</v>
      </c>
      <c r="M919" s="27" t="s">
        <v>262</v>
      </c>
      <c r="N919" s="27" t="s">
        <v>329</v>
      </c>
    </row>
    <row r="920" spans="5:14" ht="75" x14ac:dyDescent="0.25">
      <c r="E920" s="27" t="s">
        <v>308</v>
      </c>
      <c r="F920" s="28" t="s">
        <v>608</v>
      </c>
      <c r="G920" s="28" t="s">
        <v>58</v>
      </c>
      <c r="H920" s="27" t="s">
        <v>174</v>
      </c>
      <c r="I920" s="27" t="s">
        <v>610</v>
      </c>
      <c r="J920" s="27" t="s">
        <v>499</v>
      </c>
      <c r="K920" s="27" t="s">
        <v>334</v>
      </c>
      <c r="L920" s="27" t="s">
        <v>331</v>
      </c>
      <c r="M920" s="27" t="s">
        <v>486</v>
      </c>
      <c r="N920" s="27" t="s">
        <v>298</v>
      </c>
    </row>
    <row r="921" spans="5:14" ht="135" x14ac:dyDescent="0.25">
      <c r="E921" s="27" t="s">
        <v>323</v>
      </c>
      <c r="F921" s="28" t="s">
        <v>612</v>
      </c>
      <c r="G921" s="28" t="s">
        <v>371</v>
      </c>
      <c r="H921" s="27" t="s">
        <v>174</v>
      </c>
      <c r="I921" s="27" t="s">
        <v>369</v>
      </c>
      <c r="J921" s="27" t="s">
        <v>312</v>
      </c>
      <c r="K921" s="27" t="s">
        <v>327</v>
      </c>
      <c r="L921" s="27" t="s">
        <v>365</v>
      </c>
      <c r="M921" s="27" t="s">
        <v>253</v>
      </c>
      <c r="N921" s="27" t="s">
        <v>329</v>
      </c>
    </row>
    <row r="922" spans="5:14" ht="120" x14ac:dyDescent="0.25">
      <c r="E922" s="27" t="s">
        <v>323</v>
      </c>
      <c r="F922" s="28" t="s">
        <v>397</v>
      </c>
      <c r="G922" s="28" t="s">
        <v>58</v>
      </c>
      <c r="H922" s="27" t="s">
        <v>174</v>
      </c>
      <c r="I922" s="27" t="s">
        <v>72</v>
      </c>
      <c r="J922" s="27" t="s">
        <v>528</v>
      </c>
      <c r="K922" s="27" t="s">
        <v>294</v>
      </c>
      <c r="L922" s="27" t="s">
        <v>289</v>
      </c>
      <c r="M922" s="27" t="s">
        <v>253</v>
      </c>
      <c r="N922" s="27" t="s">
        <v>329</v>
      </c>
    </row>
    <row r="923" spans="5:14" ht="105" x14ac:dyDescent="0.25">
      <c r="E923" s="27" t="s">
        <v>547</v>
      </c>
      <c r="F923" s="28" t="s">
        <v>612</v>
      </c>
      <c r="G923" s="28" t="s">
        <v>356</v>
      </c>
      <c r="H923" s="27" t="s">
        <v>174</v>
      </c>
      <c r="I923" s="27" t="s">
        <v>437</v>
      </c>
      <c r="J923" s="27" t="s">
        <v>260</v>
      </c>
      <c r="K923" s="27" t="s">
        <v>294</v>
      </c>
      <c r="L923" s="27" t="s">
        <v>513</v>
      </c>
      <c r="M923" s="27" t="s">
        <v>262</v>
      </c>
      <c r="N923" s="27" t="s">
        <v>329</v>
      </c>
    </row>
    <row r="924" spans="5:14" ht="90" x14ac:dyDescent="0.25">
      <c r="E924" s="27" t="s">
        <v>596</v>
      </c>
      <c r="F924" s="28" t="s">
        <v>608</v>
      </c>
      <c r="G924" s="28" t="s">
        <v>346</v>
      </c>
      <c r="H924" s="27" t="s">
        <v>495</v>
      </c>
      <c r="I924" s="27" t="s">
        <v>463</v>
      </c>
      <c r="J924" s="27" t="s">
        <v>359</v>
      </c>
      <c r="K924" s="27" t="s">
        <v>464</v>
      </c>
      <c r="L924" s="27" t="s">
        <v>321</v>
      </c>
      <c r="M924" s="27" t="s">
        <v>253</v>
      </c>
      <c r="N924" s="27" t="s">
        <v>362</v>
      </c>
    </row>
    <row r="925" spans="5:14" ht="135" x14ac:dyDescent="0.25">
      <c r="E925" s="27" t="s">
        <v>323</v>
      </c>
      <c r="F925" s="28" t="s">
        <v>594</v>
      </c>
      <c r="G925" s="28" t="s">
        <v>58</v>
      </c>
      <c r="H925" s="27" t="s">
        <v>19</v>
      </c>
      <c r="I925" s="27" t="s">
        <v>72</v>
      </c>
      <c r="J925" s="27" t="s">
        <v>260</v>
      </c>
      <c r="K925" s="27" t="s">
        <v>327</v>
      </c>
      <c r="L925" s="27" t="s">
        <v>267</v>
      </c>
      <c r="M925" s="27" t="s">
        <v>262</v>
      </c>
      <c r="N925" s="27" t="s">
        <v>298</v>
      </c>
    </row>
    <row r="926" spans="5:14" ht="75" x14ac:dyDescent="0.25">
      <c r="E926" s="27" t="s">
        <v>308</v>
      </c>
      <c r="F926" s="28" t="s">
        <v>399</v>
      </c>
      <c r="G926" s="28" t="s">
        <v>425</v>
      </c>
      <c r="H926" s="27" t="s">
        <v>495</v>
      </c>
      <c r="I926" s="27" t="s">
        <v>72</v>
      </c>
      <c r="J926" s="27" t="s">
        <v>178</v>
      </c>
      <c r="K926" s="27" t="s">
        <v>464</v>
      </c>
      <c r="L926" s="27" t="s">
        <v>261</v>
      </c>
      <c r="M926" s="27" t="s">
        <v>253</v>
      </c>
      <c r="N926" s="27" t="s">
        <v>362</v>
      </c>
    </row>
    <row r="927" spans="5:14" ht="105" x14ac:dyDescent="0.25">
      <c r="E927" s="27" t="s">
        <v>547</v>
      </c>
      <c r="F927" s="28" t="s">
        <v>608</v>
      </c>
      <c r="G927" s="28" t="s">
        <v>425</v>
      </c>
      <c r="H927" s="27" t="s">
        <v>174</v>
      </c>
      <c r="I927" s="27" t="s">
        <v>463</v>
      </c>
      <c r="J927" s="27" t="s">
        <v>282</v>
      </c>
      <c r="K927" s="27" t="s">
        <v>294</v>
      </c>
      <c r="L927" s="27" t="s">
        <v>289</v>
      </c>
      <c r="M927" s="27" t="s">
        <v>253</v>
      </c>
      <c r="N927" s="27" t="s">
        <v>329</v>
      </c>
    </row>
    <row r="928" spans="5:14" ht="90" x14ac:dyDescent="0.25">
      <c r="E928" s="27" t="s">
        <v>454</v>
      </c>
      <c r="F928" s="28" t="s">
        <v>397</v>
      </c>
      <c r="G928" s="28" t="s">
        <v>58</v>
      </c>
      <c r="H928" s="27" t="s">
        <v>19</v>
      </c>
      <c r="I928" s="27" t="s">
        <v>437</v>
      </c>
      <c r="J928" s="27" t="s">
        <v>297</v>
      </c>
      <c r="K928" s="27" t="s">
        <v>334</v>
      </c>
      <c r="L928" s="27" t="s">
        <v>365</v>
      </c>
      <c r="M928" s="27" t="s">
        <v>486</v>
      </c>
      <c r="N928" s="27" t="s">
        <v>298</v>
      </c>
    </row>
    <row r="929" spans="5:14" ht="105" x14ac:dyDescent="0.25">
      <c r="E929" s="27" t="s">
        <v>323</v>
      </c>
      <c r="F929" s="28" t="s">
        <v>506</v>
      </c>
      <c r="G929" s="28" t="s">
        <v>58</v>
      </c>
      <c r="H929" s="27" t="s">
        <v>495</v>
      </c>
      <c r="I929" s="27" t="s">
        <v>465</v>
      </c>
      <c r="J929" s="27" t="s">
        <v>312</v>
      </c>
      <c r="K929" s="27" t="s">
        <v>294</v>
      </c>
      <c r="L929" s="27" t="s">
        <v>321</v>
      </c>
      <c r="M929" s="27" t="s">
        <v>253</v>
      </c>
      <c r="N929" s="27" t="s">
        <v>329</v>
      </c>
    </row>
    <row r="930" spans="5:14" ht="90" x14ac:dyDescent="0.25">
      <c r="E930" s="27" t="s">
        <v>361</v>
      </c>
      <c r="F930" s="28" t="s">
        <v>397</v>
      </c>
      <c r="G930" s="28" t="s">
        <v>58</v>
      </c>
      <c r="H930" s="27" t="s">
        <v>19</v>
      </c>
      <c r="I930" s="27" t="s">
        <v>463</v>
      </c>
      <c r="J930" s="27" t="s">
        <v>312</v>
      </c>
      <c r="K930" s="27" t="s">
        <v>458</v>
      </c>
      <c r="L930" s="27" t="s">
        <v>261</v>
      </c>
      <c r="M930" s="27" t="s">
        <v>306</v>
      </c>
      <c r="N930" s="27" t="s">
        <v>298</v>
      </c>
    </row>
    <row r="931" spans="5:14" ht="105" x14ac:dyDescent="0.25">
      <c r="E931" s="27" t="s">
        <v>361</v>
      </c>
      <c r="F931" s="28" t="s">
        <v>286</v>
      </c>
      <c r="G931" s="28" t="s">
        <v>305</v>
      </c>
      <c r="H931" s="27" t="s">
        <v>19</v>
      </c>
      <c r="I931" s="27" t="s">
        <v>369</v>
      </c>
      <c r="J931" s="27" t="s">
        <v>359</v>
      </c>
      <c r="K931" s="27" t="s">
        <v>294</v>
      </c>
      <c r="L931" s="27" t="s">
        <v>261</v>
      </c>
      <c r="M931" s="27" t="s">
        <v>486</v>
      </c>
      <c r="N931" s="27" t="s">
        <v>271</v>
      </c>
    </row>
    <row r="932" spans="5:14" ht="90" x14ac:dyDescent="0.25">
      <c r="E932" s="27" t="s">
        <v>323</v>
      </c>
      <c r="F932" s="28" t="s">
        <v>612</v>
      </c>
      <c r="G932" s="28" t="s">
        <v>58</v>
      </c>
      <c r="H932" s="27" t="s">
        <v>19</v>
      </c>
      <c r="I932" s="27" t="s">
        <v>465</v>
      </c>
      <c r="J932" s="27" t="s">
        <v>282</v>
      </c>
      <c r="K932" s="27" t="s">
        <v>334</v>
      </c>
      <c r="L932" s="27" t="s">
        <v>267</v>
      </c>
      <c r="M932" s="27" t="s">
        <v>306</v>
      </c>
      <c r="N932" s="27" t="s">
        <v>362</v>
      </c>
    </row>
    <row r="933" spans="5:14" ht="90" x14ac:dyDescent="0.25">
      <c r="E933" s="27" t="s">
        <v>417</v>
      </c>
      <c r="F933" s="28" t="s">
        <v>608</v>
      </c>
      <c r="G933" s="28" t="s">
        <v>371</v>
      </c>
      <c r="H933" s="27" t="s">
        <v>19</v>
      </c>
      <c r="I933" s="27" t="s">
        <v>437</v>
      </c>
      <c r="J933" s="27" t="s">
        <v>282</v>
      </c>
      <c r="K933" s="27" t="s">
        <v>315</v>
      </c>
      <c r="L933" s="27" t="s">
        <v>261</v>
      </c>
      <c r="M933" s="27" t="s">
        <v>486</v>
      </c>
      <c r="N933" s="27" t="s">
        <v>329</v>
      </c>
    </row>
    <row r="934" spans="5:14" ht="120" x14ac:dyDescent="0.25">
      <c r="E934" s="27" t="s">
        <v>431</v>
      </c>
      <c r="F934" s="28" t="s">
        <v>594</v>
      </c>
      <c r="G934" s="28" t="s">
        <v>58</v>
      </c>
      <c r="H934" s="27" t="s">
        <v>19</v>
      </c>
      <c r="I934" s="27" t="s">
        <v>463</v>
      </c>
      <c r="J934" s="27" t="s">
        <v>319</v>
      </c>
      <c r="K934" s="27" t="s">
        <v>294</v>
      </c>
      <c r="L934" s="27" t="s">
        <v>267</v>
      </c>
      <c r="M934" s="27" t="s">
        <v>306</v>
      </c>
      <c r="N934" s="27" t="s">
        <v>271</v>
      </c>
    </row>
    <row r="935" spans="5:14" ht="120" x14ac:dyDescent="0.25">
      <c r="E935" s="27" t="s">
        <v>323</v>
      </c>
      <c r="F935" s="28" t="s">
        <v>594</v>
      </c>
      <c r="G935" s="28" t="s">
        <v>58</v>
      </c>
      <c r="H935" s="27" t="s">
        <v>19</v>
      </c>
      <c r="I935" s="27" t="s">
        <v>590</v>
      </c>
      <c r="J935" s="27" t="s">
        <v>388</v>
      </c>
      <c r="K935" s="27" t="s">
        <v>288</v>
      </c>
      <c r="L935" s="27" t="s">
        <v>289</v>
      </c>
      <c r="M935" s="27" t="s">
        <v>253</v>
      </c>
      <c r="N935" s="27" t="s">
        <v>362</v>
      </c>
    </row>
    <row r="936" spans="5:14" ht="90" x14ac:dyDescent="0.25">
      <c r="E936" s="27" t="s">
        <v>411</v>
      </c>
      <c r="F936" s="28" t="s">
        <v>286</v>
      </c>
      <c r="G936" s="28" t="s">
        <v>275</v>
      </c>
      <c r="H936" s="27" t="s">
        <v>19</v>
      </c>
      <c r="I936" s="27" t="s">
        <v>437</v>
      </c>
      <c r="J936" s="27" t="s">
        <v>312</v>
      </c>
      <c r="K936" s="53" t="s">
        <v>288</v>
      </c>
      <c r="L936" s="27" t="s">
        <v>261</v>
      </c>
      <c r="M936" s="27" t="s">
        <v>306</v>
      </c>
      <c r="N936" s="27" t="s">
        <v>298</v>
      </c>
    </row>
    <row r="937" spans="5:14" ht="90" x14ac:dyDescent="0.25">
      <c r="E937" s="27" t="s">
        <v>399</v>
      </c>
      <c r="F937" s="28" t="s">
        <v>612</v>
      </c>
      <c r="G937" s="28" t="s">
        <v>58</v>
      </c>
      <c r="H937" s="27" t="s">
        <v>19</v>
      </c>
      <c r="I937" s="27" t="s">
        <v>437</v>
      </c>
      <c r="J937" s="27" t="s">
        <v>312</v>
      </c>
      <c r="K937" s="53" t="s">
        <v>251</v>
      </c>
      <c r="L937" s="27" t="s">
        <v>372</v>
      </c>
      <c r="M937" s="27" t="s">
        <v>306</v>
      </c>
      <c r="N937" s="27" t="s">
        <v>362</v>
      </c>
    </row>
    <row r="938" spans="5:14" ht="105" x14ac:dyDescent="0.25">
      <c r="E938" s="27" t="s">
        <v>454</v>
      </c>
      <c r="F938" s="28" t="s">
        <v>491</v>
      </c>
      <c r="G938" s="28" t="s">
        <v>275</v>
      </c>
      <c r="H938" s="27" t="s">
        <v>19</v>
      </c>
      <c r="I938" s="27" t="s">
        <v>72</v>
      </c>
      <c r="J938" s="27" t="s">
        <v>282</v>
      </c>
      <c r="K938" s="53" t="s">
        <v>294</v>
      </c>
      <c r="L938" s="27" t="s">
        <v>261</v>
      </c>
      <c r="M938" s="27" t="s">
        <v>253</v>
      </c>
      <c r="N938" s="27" t="s">
        <v>329</v>
      </c>
    </row>
    <row r="939" spans="5:14" ht="90" x14ac:dyDescent="0.25">
      <c r="E939" s="27" t="s">
        <v>399</v>
      </c>
      <c r="F939" s="28" t="s">
        <v>612</v>
      </c>
      <c r="G939" s="28" t="s">
        <v>58</v>
      </c>
      <c r="H939" s="27" t="s">
        <v>19</v>
      </c>
      <c r="I939" s="27" t="s">
        <v>609</v>
      </c>
      <c r="J939" s="27" t="s">
        <v>511</v>
      </c>
      <c r="K939" s="53" t="s">
        <v>251</v>
      </c>
      <c r="L939" s="27" t="s">
        <v>522</v>
      </c>
      <c r="M939" s="27" t="s">
        <v>253</v>
      </c>
      <c r="N939" s="27" t="s">
        <v>329</v>
      </c>
    </row>
    <row r="940" spans="5:14" ht="75" x14ac:dyDescent="0.25">
      <c r="E940" s="27" t="s">
        <v>326</v>
      </c>
      <c r="F940" s="28" t="s">
        <v>608</v>
      </c>
      <c r="G940" s="28" t="s">
        <v>346</v>
      </c>
      <c r="H940" s="27" t="s">
        <v>495</v>
      </c>
      <c r="I940" s="27" t="s">
        <v>292</v>
      </c>
      <c r="J940" s="27" t="s">
        <v>260</v>
      </c>
      <c r="K940" s="53" t="s">
        <v>315</v>
      </c>
      <c r="L940" s="27" t="s">
        <v>321</v>
      </c>
      <c r="M940" s="27" t="s">
        <v>253</v>
      </c>
      <c r="N940" s="27" t="s">
        <v>271</v>
      </c>
    </row>
    <row r="941" spans="5:14" ht="105" x14ac:dyDescent="0.25">
      <c r="E941" s="27" t="s">
        <v>361</v>
      </c>
      <c r="F941" s="28" t="s">
        <v>594</v>
      </c>
      <c r="G941" s="28" t="s">
        <v>58</v>
      </c>
      <c r="H941" s="27" t="s">
        <v>19</v>
      </c>
      <c r="I941" s="27" t="s">
        <v>610</v>
      </c>
      <c r="J941" s="27" t="s">
        <v>359</v>
      </c>
      <c r="K941" s="53" t="s">
        <v>288</v>
      </c>
      <c r="L941" s="27" t="s">
        <v>289</v>
      </c>
      <c r="M941" s="27" t="s">
        <v>306</v>
      </c>
      <c r="N941" s="27" t="s">
        <v>298</v>
      </c>
    </row>
    <row r="942" spans="5:14" ht="90" x14ac:dyDescent="0.25">
      <c r="E942" s="27" t="s">
        <v>600</v>
      </c>
      <c r="F942" s="28" t="s">
        <v>506</v>
      </c>
      <c r="G942" s="28" t="s">
        <v>58</v>
      </c>
      <c r="H942" s="27" t="s">
        <v>19</v>
      </c>
      <c r="I942" s="27" t="s">
        <v>72</v>
      </c>
      <c r="J942" s="27" t="s">
        <v>312</v>
      </c>
      <c r="K942" s="53" t="s">
        <v>251</v>
      </c>
      <c r="L942" s="27" t="s">
        <v>365</v>
      </c>
      <c r="M942" s="27" t="s">
        <v>253</v>
      </c>
      <c r="N942" s="27" t="s">
        <v>362</v>
      </c>
    </row>
    <row r="943" spans="5:14" ht="105" x14ac:dyDescent="0.25">
      <c r="E943" s="27" t="s">
        <v>323</v>
      </c>
      <c r="F943" s="28" t="s">
        <v>594</v>
      </c>
      <c r="G943" s="28" t="s">
        <v>58</v>
      </c>
      <c r="H943" s="27" t="s">
        <v>19</v>
      </c>
      <c r="I943" s="27" t="s">
        <v>590</v>
      </c>
      <c r="J943" s="27" t="s">
        <v>178</v>
      </c>
      <c r="K943" s="53" t="s">
        <v>294</v>
      </c>
      <c r="L943" s="27" t="s">
        <v>351</v>
      </c>
      <c r="M943" s="27" t="s">
        <v>277</v>
      </c>
      <c r="N943" s="27" t="s">
        <v>298</v>
      </c>
    </row>
    <row r="944" spans="5:14" ht="90" x14ac:dyDescent="0.25">
      <c r="E944" s="27" t="s">
        <v>454</v>
      </c>
      <c r="F944" s="28" t="s">
        <v>456</v>
      </c>
      <c r="G944" s="28" t="s">
        <v>356</v>
      </c>
      <c r="H944" s="27" t="s">
        <v>495</v>
      </c>
      <c r="I944" s="27" t="s">
        <v>349</v>
      </c>
      <c r="J944" s="27" t="s">
        <v>297</v>
      </c>
      <c r="K944" s="53" t="s">
        <v>251</v>
      </c>
      <c r="L944" s="27" t="s">
        <v>478</v>
      </c>
      <c r="M944" s="27" t="s">
        <v>277</v>
      </c>
      <c r="N944" s="27" t="s">
        <v>460</v>
      </c>
    </row>
    <row r="945" spans="5:14" ht="90" x14ac:dyDescent="0.25">
      <c r="E945" s="27" t="s">
        <v>323</v>
      </c>
      <c r="F945" s="28" t="s">
        <v>149</v>
      </c>
      <c r="G945" s="28" t="s">
        <v>58</v>
      </c>
      <c r="H945" s="27" t="s">
        <v>19</v>
      </c>
      <c r="I945" s="27" t="s">
        <v>72</v>
      </c>
      <c r="J945" s="27" t="s">
        <v>359</v>
      </c>
      <c r="K945" s="53" t="s">
        <v>251</v>
      </c>
      <c r="L945" s="27" t="s">
        <v>289</v>
      </c>
      <c r="M945" s="27" t="s">
        <v>486</v>
      </c>
      <c r="N945" s="27" t="s">
        <v>298</v>
      </c>
    </row>
    <row r="946" spans="5:14" ht="90" x14ac:dyDescent="0.25">
      <c r="E946" s="27" t="s">
        <v>361</v>
      </c>
      <c r="F946" s="28" t="s">
        <v>370</v>
      </c>
      <c r="G946" s="28" t="s">
        <v>58</v>
      </c>
      <c r="I946" s="27" t="s">
        <v>292</v>
      </c>
      <c r="J946" s="27" t="s">
        <v>178</v>
      </c>
      <c r="K946" s="53" t="s">
        <v>251</v>
      </c>
      <c r="L946" s="27" t="s">
        <v>321</v>
      </c>
      <c r="M946" s="27" t="s">
        <v>253</v>
      </c>
      <c r="N946" s="27" t="s">
        <v>329</v>
      </c>
    </row>
    <row r="947" spans="5:14" ht="90" x14ac:dyDescent="0.25">
      <c r="E947" s="27" t="s">
        <v>361</v>
      </c>
      <c r="F947" s="28" t="s">
        <v>506</v>
      </c>
      <c r="G947" s="28" t="s">
        <v>371</v>
      </c>
      <c r="I947" s="27" t="s">
        <v>72</v>
      </c>
      <c r="J947" s="27" t="s">
        <v>359</v>
      </c>
      <c r="K947" s="53" t="s">
        <v>251</v>
      </c>
      <c r="L947" s="27" t="s">
        <v>289</v>
      </c>
      <c r="M947" s="27" t="s">
        <v>306</v>
      </c>
      <c r="N947" s="27" t="s">
        <v>298</v>
      </c>
    </row>
    <row r="948" spans="5:14" ht="120" x14ac:dyDescent="0.25">
      <c r="E948" s="27" t="s">
        <v>596</v>
      </c>
      <c r="F948" s="28" t="s">
        <v>608</v>
      </c>
      <c r="G948" s="28" t="s">
        <v>58</v>
      </c>
      <c r="I948" s="27" t="s">
        <v>72</v>
      </c>
      <c r="J948" s="27" t="s">
        <v>319</v>
      </c>
      <c r="K948" s="53" t="s">
        <v>251</v>
      </c>
      <c r="L948" s="27" t="s">
        <v>261</v>
      </c>
      <c r="M948" s="27" t="s">
        <v>435</v>
      </c>
      <c r="N948" s="27" t="s">
        <v>329</v>
      </c>
    </row>
    <row r="949" spans="5:14" ht="105" x14ac:dyDescent="0.25">
      <c r="E949" s="27" t="s">
        <v>547</v>
      </c>
      <c r="F949" s="28" t="s">
        <v>594</v>
      </c>
      <c r="G949" s="28" t="s">
        <v>58</v>
      </c>
      <c r="I949" s="27" t="s">
        <v>349</v>
      </c>
      <c r="J949" s="27" t="s">
        <v>312</v>
      </c>
      <c r="K949" s="53" t="s">
        <v>251</v>
      </c>
      <c r="L949" s="27" t="s">
        <v>267</v>
      </c>
      <c r="M949" s="27" t="s">
        <v>486</v>
      </c>
      <c r="N949" s="27" t="s">
        <v>298</v>
      </c>
    </row>
    <row r="950" spans="5:14" ht="105" x14ac:dyDescent="0.25">
      <c r="E950" s="27" t="s">
        <v>596</v>
      </c>
      <c r="F950" s="28" t="s">
        <v>343</v>
      </c>
      <c r="G950" s="28" t="s">
        <v>356</v>
      </c>
      <c r="I950" s="27" t="s">
        <v>437</v>
      </c>
      <c r="J950" s="27" t="s">
        <v>178</v>
      </c>
      <c r="K950" s="53" t="s">
        <v>294</v>
      </c>
      <c r="L950" s="27" t="s">
        <v>372</v>
      </c>
      <c r="M950" s="27" t="s">
        <v>439</v>
      </c>
      <c r="N950" s="27" t="s">
        <v>362</v>
      </c>
    </row>
    <row r="951" spans="5:14" ht="75" x14ac:dyDescent="0.25">
      <c r="E951" s="27" t="s">
        <v>454</v>
      </c>
      <c r="F951" s="28" t="s">
        <v>397</v>
      </c>
      <c r="G951" s="28" t="s">
        <v>58</v>
      </c>
      <c r="I951" s="27" t="s">
        <v>437</v>
      </c>
      <c r="J951" s="27" t="s">
        <v>297</v>
      </c>
      <c r="K951" s="53" t="s">
        <v>251</v>
      </c>
      <c r="L951" s="27" t="s">
        <v>267</v>
      </c>
      <c r="M951" s="27" t="s">
        <v>366</v>
      </c>
      <c r="N951" s="27" t="s">
        <v>329</v>
      </c>
    </row>
    <row r="952" spans="5:14" ht="120" x14ac:dyDescent="0.25">
      <c r="E952" s="27" t="s">
        <v>431</v>
      </c>
      <c r="F952" s="28" t="s">
        <v>370</v>
      </c>
      <c r="G952" s="28" t="s">
        <v>346</v>
      </c>
      <c r="I952" s="27" t="s">
        <v>609</v>
      </c>
      <c r="J952" s="27" t="s">
        <v>282</v>
      </c>
      <c r="K952" s="53" t="s">
        <v>251</v>
      </c>
      <c r="L952" s="27" t="s">
        <v>321</v>
      </c>
      <c r="M952" s="27" t="s">
        <v>486</v>
      </c>
      <c r="N952" s="27" t="s">
        <v>65</v>
      </c>
    </row>
    <row r="953" spans="5:14" ht="120" x14ac:dyDescent="0.25">
      <c r="E953" s="27" t="s">
        <v>547</v>
      </c>
      <c r="F953" s="28" t="s">
        <v>491</v>
      </c>
      <c r="G953" s="28" t="s">
        <v>58</v>
      </c>
      <c r="I953" s="27" t="s">
        <v>349</v>
      </c>
      <c r="J953" s="27" t="s">
        <v>319</v>
      </c>
      <c r="K953" s="53" t="s">
        <v>251</v>
      </c>
      <c r="L953" s="27" t="s">
        <v>267</v>
      </c>
      <c r="M953" s="27" t="s">
        <v>277</v>
      </c>
      <c r="N953" s="27" t="s">
        <v>460</v>
      </c>
    </row>
    <row r="954" spans="5:14" ht="90" x14ac:dyDescent="0.25">
      <c r="E954" s="27" t="s">
        <v>399</v>
      </c>
      <c r="F954" s="28" t="s">
        <v>149</v>
      </c>
      <c r="G954" s="28" t="s">
        <v>58</v>
      </c>
      <c r="I954" s="27" t="s">
        <v>444</v>
      </c>
      <c r="J954" s="27" t="s">
        <v>178</v>
      </c>
      <c r="K954" s="53" t="s">
        <v>251</v>
      </c>
      <c r="L954" s="27" t="s">
        <v>414</v>
      </c>
      <c r="M954" s="27" t="s">
        <v>486</v>
      </c>
      <c r="N954" s="27" t="s">
        <v>329</v>
      </c>
    </row>
    <row r="955" spans="5:14" ht="90" x14ac:dyDescent="0.25">
      <c r="E955" s="27" t="s">
        <v>361</v>
      </c>
      <c r="F955" s="28" t="s">
        <v>149</v>
      </c>
      <c r="G955" s="28" t="s">
        <v>356</v>
      </c>
      <c r="I955" s="27" t="s">
        <v>437</v>
      </c>
      <c r="J955" s="27" t="s">
        <v>452</v>
      </c>
      <c r="K955" s="53" t="s">
        <v>251</v>
      </c>
      <c r="L955" s="53" t="s">
        <v>513</v>
      </c>
      <c r="M955" s="27" t="s">
        <v>306</v>
      </c>
      <c r="N955" s="27" t="s">
        <v>329</v>
      </c>
    </row>
    <row r="956" spans="5:14" ht="89.25" x14ac:dyDescent="0.25">
      <c r="E956" s="27" t="s">
        <v>417</v>
      </c>
      <c r="F956" s="28" t="s">
        <v>149</v>
      </c>
      <c r="G956" s="28" t="s">
        <v>356</v>
      </c>
      <c r="I956" s="27" t="s">
        <v>386</v>
      </c>
      <c r="J956" s="27" t="s">
        <v>312</v>
      </c>
      <c r="K956" s="53" t="s">
        <v>294</v>
      </c>
      <c r="L956" s="53" t="s">
        <v>252</v>
      </c>
      <c r="M956" s="27" t="s">
        <v>277</v>
      </c>
      <c r="N956" s="27" t="s">
        <v>298</v>
      </c>
    </row>
    <row r="957" spans="5:14" ht="90" x14ac:dyDescent="0.25">
      <c r="E957" s="27" t="s">
        <v>361</v>
      </c>
      <c r="F957" s="28" t="s">
        <v>149</v>
      </c>
      <c r="G957" s="28" t="s">
        <v>58</v>
      </c>
      <c r="I957" s="27" t="s">
        <v>609</v>
      </c>
      <c r="J957" s="27" t="s">
        <v>359</v>
      </c>
      <c r="K957" s="53" t="s">
        <v>294</v>
      </c>
      <c r="L957" s="53" t="s">
        <v>252</v>
      </c>
      <c r="M957" s="27" t="s">
        <v>306</v>
      </c>
      <c r="N957" s="27" t="s">
        <v>460</v>
      </c>
    </row>
    <row r="958" spans="5:14" ht="105" x14ac:dyDescent="0.25">
      <c r="E958" s="27" t="s">
        <v>417</v>
      </c>
      <c r="F958" s="28" t="s">
        <v>491</v>
      </c>
      <c r="G958" s="28" t="s">
        <v>58</v>
      </c>
      <c r="I958" s="27" t="s">
        <v>72</v>
      </c>
      <c r="J958" s="27" t="s">
        <v>452</v>
      </c>
      <c r="K958" s="53" t="s">
        <v>251</v>
      </c>
      <c r="L958" s="53" t="s">
        <v>252</v>
      </c>
      <c r="M958" s="27" t="s">
        <v>366</v>
      </c>
      <c r="N958" s="27" t="s">
        <v>329</v>
      </c>
    </row>
    <row r="959" spans="5:14" ht="90" x14ac:dyDescent="0.25">
      <c r="E959" s="27" t="s">
        <v>547</v>
      </c>
      <c r="F959" s="28" t="s">
        <v>506</v>
      </c>
      <c r="G959" s="28" t="s">
        <v>58</v>
      </c>
      <c r="I959" s="27" t="s">
        <v>349</v>
      </c>
      <c r="J959" s="27" t="s">
        <v>312</v>
      </c>
      <c r="K959" s="53" t="s">
        <v>294</v>
      </c>
      <c r="L959" s="53" t="s">
        <v>267</v>
      </c>
      <c r="M959" s="27" t="s">
        <v>486</v>
      </c>
      <c r="N959" s="27" t="s">
        <v>460</v>
      </c>
    </row>
    <row r="960" spans="5:14" ht="90" x14ac:dyDescent="0.25">
      <c r="E960" s="27" t="s">
        <v>323</v>
      </c>
      <c r="F960" s="28" t="s">
        <v>608</v>
      </c>
      <c r="G960" s="28" t="s">
        <v>305</v>
      </c>
      <c r="I960" s="27" t="s">
        <v>537</v>
      </c>
      <c r="J960" s="27" t="s">
        <v>388</v>
      </c>
      <c r="K960" s="53" t="s">
        <v>251</v>
      </c>
      <c r="L960" s="53" t="s">
        <v>351</v>
      </c>
      <c r="M960" s="27" t="s">
        <v>277</v>
      </c>
      <c r="N960" s="27" t="s">
        <v>460</v>
      </c>
    </row>
    <row r="961" spans="5:14" ht="90" x14ac:dyDescent="0.25">
      <c r="E961" s="27" t="s">
        <v>308</v>
      </c>
      <c r="F961" s="28" t="s">
        <v>612</v>
      </c>
      <c r="G961" s="28" t="s">
        <v>346</v>
      </c>
      <c r="I961" s="27" t="s">
        <v>349</v>
      </c>
      <c r="J961" s="27" t="s">
        <v>282</v>
      </c>
      <c r="K961" s="53" t="s">
        <v>251</v>
      </c>
      <c r="L961" s="53" t="s">
        <v>261</v>
      </c>
      <c r="M961" s="27" t="s">
        <v>277</v>
      </c>
      <c r="N961" s="27" t="s">
        <v>460</v>
      </c>
    </row>
    <row r="962" spans="5:14" ht="90" x14ac:dyDescent="0.25">
      <c r="E962" s="27" t="s">
        <v>361</v>
      </c>
      <c r="F962" s="28" t="s">
        <v>370</v>
      </c>
      <c r="G962" s="28" t="s">
        <v>58</v>
      </c>
      <c r="I962" s="27" t="s">
        <v>463</v>
      </c>
      <c r="J962" s="27" t="s">
        <v>312</v>
      </c>
      <c r="K962" s="53" t="s">
        <v>251</v>
      </c>
      <c r="L962" s="53" t="s">
        <v>267</v>
      </c>
      <c r="M962" s="27" t="s">
        <v>515</v>
      </c>
      <c r="N962" s="27" t="s">
        <v>460</v>
      </c>
    </row>
    <row r="963" spans="5:14" ht="90" x14ac:dyDescent="0.25">
      <c r="E963" s="27" t="s">
        <v>323</v>
      </c>
      <c r="F963" s="28" t="s">
        <v>149</v>
      </c>
      <c r="G963" s="28" t="s">
        <v>356</v>
      </c>
      <c r="I963" s="27" t="s">
        <v>590</v>
      </c>
      <c r="J963" s="27" t="s">
        <v>452</v>
      </c>
      <c r="K963" s="53" t="s">
        <v>294</v>
      </c>
      <c r="L963" s="53" t="s">
        <v>252</v>
      </c>
      <c r="M963" s="27" t="s">
        <v>277</v>
      </c>
      <c r="N963" s="27" t="s">
        <v>329</v>
      </c>
    </row>
    <row r="964" spans="5:14" ht="89.25" x14ac:dyDescent="0.25">
      <c r="E964" s="27" t="s">
        <v>326</v>
      </c>
      <c r="F964" s="28" t="s">
        <v>370</v>
      </c>
      <c r="G964" s="28" t="s">
        <v>317</v>
      </c>
      <c r="I964" s="27" t="s">
        <v>609</v>
      </c>
      <c r="J964" s="27" t="s">
        <v>260</v>
      </c>
      <c r="K964" s="53" t="s">
        <v>294</v>
      </c>
      <c r="L964" s="53" t="s">
        <v>252</v>
      </c>
      <c r="M964" s="27" t="s">
        <v>439</v>
      </c>
      <c r="N964" s="27" t="s">
        <v>329</v>
      </c>
    </row>
    <row r="965" spans="5:14" ht="89.25" x14ac:dyDescent="0.25">
      <c r="E965" s="27" t="s">
        <v>547</v>
      </c>
      <c r="F965" s="28" t="s">
        <v>370</v>
      </c>
      <c r="G965" s="28" t="s">
        <v>346</v>
      </c>
      <c r="I965" s="27" t="s">
        <v>72</v>
      </c>
      <c r="J965" s="27" t="s">
        <v>499</v>
      </c>
      <c r="K965" s="53" t="s">
        <v>294</v>
      </c>
      <c r="L965" s="53" t="s">
        <v>261</v>
      </c>
      <c r="M965" s="27" t="s">
        <v>486</v>
      </c>
      <c r="N965" s="27" t="s">
        <v>460</v>
      </c>
    </row>
    <row r="966" spans="5:14" ht="120" x14ac:dyDescent="0.25">
      <c r="E966" s="27" t="s">
        <v>308</v>
      </c>
      <c r="F966" s="28" t="s">
        <v>608</v>
      </c>
      <c r="G966" s="28" t="s">
        <v>58</v>
      </c>
      <c r="I966" s="53" t="s">
        <v>287</v>
      </c>
      <c r="J966" s="27" t="s">
        <v>319</v>
      </c>
      <c r="K966" s="53" t="s">
        <v>294</v>
      </c>
      <c r="L966" s="53" t="s">
        <v>261</v>
      </c>
      <c r="M966" s="27" t="s">
        <v>515</v>
      </c>
      <c r="N966" s="27" t="s">
        <v>362</v>
      </c>
    </row>
    <row r="967" spans="5:14" ht="89.25" x14ac:dyDescent="0.25">
      <c r="E967" s="27" t="s">
        <v>411</v>
      </c>
      <c r="F967" s="28" t="s">
        <v>397</v>
      </c>
      <c r="G967" s="28" t="s">
        <v>58</v>
      </c>
      <c r="I967" s="53" t="s">
        <v>270</v>
      </c>
      <c r="J967" s="27" t="s">
        <v>312</v>
      </c>
      <c r="K967" s="53" t="s">
        <v>294</v>
      </c>
      <c r="L967" s="53" t="s">
        <v>252</v>
      </c>
      <c r="M967" s="27" t="s">
        <v>306</v>
      </c>
      <c r="N967" s="27" t="s">
        <v>329</v>
      </c>
    </row>
    <row r="968" spans="5:14" ht="120" x14ac:dyDescent="0.25">
      <c r="E968" s="27" t="s">
        <v>596</v>
      </c>
      <c r="F968" s="28" t="s">
        <v>144</v>
      </c>
      <c r="G968" s="28" t="s">
        <v>275</v>
      </c>
      <c r="I968" s="53" t="s">
        <v>287</v>
      </c>
      <c r="J968" s="27" t="s">
        <v>319</v>
      </c>
      <c r="K968" s="53" t="s">
        <v>294</v>
      </c>
      <c r="L968" s="53" t="s">
        <v>289</v>
      </c>
      <c r="M968" s="27" t="s">
        <v>277</v>
      </c>
      <c r="N968" s="27" t="s">
        <v>329</v>
      </c>
    </row>
    <row r="969" spans="5:14" ht="90" x14ac:dyDescent="0.25">
      <c r="E969" s="27" t="s">
        <v>323</v>
      </c>
      <c r="F969" s="28" t="s">
        <v>506</v>
      </c>
      <c r="G969" s="28" t="s">
        <v>317</v>
      </c>
      <c r="I969" s="53" t="s">
        <v>270</v>
      </c>
      <c r="J969" s="27" t="s">
        <v>511</v>
      </c>
      <c r="K969" s="53" t="s">
        <v>251</v>
      </c>
      <c r="L969" s="53" t="s">
        <v>252</v>
      </c>
      <c r="M969" s="27" t="s">
        <v>253</v>
      </c>
      <c r="N969" s="27" t="s">
        <v>329</v>
      </c>
    </row>
    <row r="970" spans="5:14" ht="105" x14ac:dyDescent="0.25">
      <c r="E970" s="27" t="s">
        <v>431</v>
      </c>
      <c r="F970" s="28" t="s">
        <v>594</v>
      </c>
      <c r="G970" s="28" t="s">
        <v>425</v>
      </c>
      <c r="I970" s="53" t="s">
        <v>287</v>
      </c>
      <c r="J970" s="27" t="s">
        <v>282</v>
      </c>
      <c r="K970" s="53" t="s">
        <v>251</v>
      </c>
      <c r="L970" s="53" t="s">
        <v>252</v>
      </c>
      <c r="M970" s="27" t="s">
        <v>306</v>
      </c>
      <c r="N970" s="27" t="s">
        <v>298</v>
      </c>
    </row>
    <row r="971" spans="5:14" ht="120" x14ac:dyDescent="0.25">
      <c r="E971" s="27" t="s">
        <v>596</v>
      </c>
      <c r="F971" s="28" t="s">
        <v>397</v>
      </c>
      <c r="G971" s="28" t="s">
        <v>58</v>
      </c>
      <c r="I971" s="53" t="s">
        <v>276</v>
      </c>
      <c r="J971" s="27" t="s">
        <v>528</v>
      </c>
      <c r="K971" s="53" t="s">
        <v>251</v>
      </c>
      <c r="L971" s="53" t="s">
        <v>261</v>
      </c>
      <c r="M971" s="27" t="s">
        <v>277</v>
      </c>
      <c r="N971" s="27" t="s">
        <v>65</v>
      </c>
    </row>
    <row r="972" spans="5:14" ht="75" x14ac:dyDescent="0.25">
      <c r="E972" s="27" t="s">
        <v>411</v>
      </c>
      <c r="F972" s="28" t="s">
        <v>399</v>
      </c>
      <c r="G972" s="28" t="s">
        <v>346</v>
      </c>
      <c r="I972" s="53" t="s">
        <v>276</v>
      </c>
      <c r="J972" s="27" t="s">
        <v>260</v>
      </c>
      <c r="K972" s="53" t="s">
        <v>251</v>
      </c>
      <c r="L972" s="53" t="s">
        <v>252</v>
      </c>
      <c r="M972" s="27" t="s">
        <v>515</v>
      </c>
      <c r="N972" s="27" t="s">
        <v>329</v>
      </c>
    </row>
    <row r="973" spans="5:14" ht="90" x14ac:dyDescent="0.25">
      <c r="E973" s="27" t="s">
        <v>323</v>
      </c>
      <c r="F973" s="28" t="s">
        <v>370</v>
      </c>
      <c r="G973" s="28" t="s">
        <v>346</v>
      </c>
      <c r="I973" s="53" t="s">
        <v>270</v>
      </c>
      <c r="J973" s="27" t="s">
        <v>531</v>
      </c>
      <c r="K973" s="53" t="s">
        <v>294</v>
      </c>
      <c r="L973" s="53" t="s">
        <v>261</v>
      </c>
      <c r="M973" s="27" t="s">
        <v>306</v>
      </c>
      <c r="N973" s="27" t="s">
        <v>329</v>
      </c>
    </row>
    <row r="974" spans="5:14" ht="105" x14ac:dyDescent="0.25">
      <c r="E974" s="27" t="s">
        <v>323</v>
      </c>
      <c r="F974" s="28" t="s">
        <v>594</v>
      </c>
      <c r="G974" s="28" t="s">
        <v>425</v>
      </c>
      <c r="I974" s="53" t="s">
        <v>336</v>
      </c>
      <c r="J974" s="27" t="s">
        <v>178</v>
      </c>
      <c r="K974" s="53" t="s">
        <v>334</v>
      </c>
      <c r="L974" s="53" t="s">
        <v>252</v>
      </c>
      <c r="M974" s="27" t="s">
        <v>486</v>
      </c>
      <c r="N974" s="27" t="s">
        <v>329</v>
      </c>
    </row>
    <row r="975" spans="5:14" ht="102" x14ac:dyDescent="0.25">
      <c r="E975" s="27" t="s">
        <v>411</v>
      </c>
      <c r="F975" s="28" t="s">
        <v>370</v>
      </c>
      <c r="G975" s="28" t="s">
        <v>425</v>
      </c>
      <c r="I975" s="53" t="s">
        <v>311</v>
      </c>
      <c r="J975" s="27" t="s">
        <v>359</v>
      </c>
      <c r="K975" s="53" t="s">
        <v>327</v>
      </c>
      <c r="L975" s="53" t="s">
        <v>261</v>
      </c>
      <c r="M975" s="27" t="s">
        <v>515</v>
      </c>
      <c r="N975" s="27" t="s">
        <v>362</v>
      </c>
    </row>
    <row r="976" spans="5:14" ht="75" x14ac:dyDescent="0.25">
      <c r="E976" s="27" t="s">
        <v>326</v>
      </c>
      <c r="F976" s="28" t="s">
        <v>506</v>
      </c>
      <c r="G976" s="28" t="s">
        <v>371</v>
      </c>
      <c r="I976" s="53" t="s">
        <v>270</v>
      </c>
      <c r="J976" s="27" t="s">
        <v>452</v>
      </c>
      <c r="K976" s="53" t="s">
        <v>251</v>
      </c>
      <c r="L976" s="53" t="s">
        <v>261</v>
      </c>
      <c r="M976" s="27" t="s">
        <v>277</v>
      </c>
      <c r="N976" s="27" t="s">
        <v>329</v>
      </c>
    </row>
    <row r="977" spans="5:14" ht="90" x14ac:dyDescent="0.25">
      <c r="E977" s="27" t="s">
        <v>596</v>
      </c>
      <c r="F977" s="28" t="s">
        <v>608</v>
      </c>
      <c r="G977" s="28" t="s">
        <v>58</v>
      </c>
      <c r="I977" s="53" t="s">
        <v>270</v>
      </c>
      <c r="J977" s="27" t="s">
        <v>312</v>
      </c>
      <c r="K977" s="53" t="s">
        <v>251</v>
      </c>
      <c r="L977" s="53" t="s">
        <v>252</v>
      </c>
      <c r="M977" s="27" t="s">
        <v>486</v>
      </c>
      <c r="N977" s="27" t="s">
        <v>362</v>
      </c>
    </row>
    <row r="978" spans="5:14" ht="120" x14ac:dyDescent="0.25">
      <c r="E978" s="27" t="s">
        <v>547</v>
      </c>
      <c r="F978" s="28" t="s">
        <v>594</v>
      </c>
      <c r="G978" s="28" t="s">
        <v>58</v>
      </c>
      <c r="I978" s="53" t="s">
        <v>270</v>
      </c>
      <c r="J978" s="27" t="s">
        <v>260</v>
      </c>
      <c r="K978" s="53" t="s">
        <v>251</v>
      </c>
      <c r="L978" s="53" t="s">
        <v>252</v>
      </c>
      <c r="M978" s="27" t="s">
        <v>306</v>
      </c>
      <c r="N978" s="27" t="s">
        <v>65</v>
      </c>
    </row>
    <row r="979" spans="5:14" ht="75" x14ac:dyDescent="0.25">
      <c r="E979" s="27" t="s">
        <v>411</v>
      </c>
      <c r="F979" s="28" t="s">
        <v>144</v>
      </c>
      <c r="G979" s="28" t="s">
        <v>58</v>
      </c>
      <c r="I979" s="53" t="s">
        <v>270</v>
      </c>
      <c r="J979" s="27" t="s">
        <v>260</v>
      </c>
      <c r="K979" s="53" t="s">
        <v>251</v>
      </c>
      <c r="L979" s="53" t="s">
        <v>252</v>
      </c>
      <c r="M979" s="27" t="s">
        <v>86</v>
      </c>
      <c r="N979" s="27" t="s">
        <v>460</v>
      </c>
    </row>
    <row r="980" spans="5:14" ht="90" x14ac:dyDescent="0.25">
      <c r="E980" s="27" t="s">
        <v>323</v>
      </c>
      <c r="F980" s="28" t="s">
        <v>248</v>
      </c>
      <c r="G980" s="28" t="s">
        <v>58</v>
      </c>
      <c r="I980" s="53" t="s">
        <v>276</v>
      </c>
      <c r="J980" s="27" t="s">
        <v>511</v>
      </c>
      <c r="K980" s="53" t="s">
        <v>294</v>
      </c>
      <c r="L980" s="53" t="s">
        <v>252</v>
      </c>
      <c r="M980" s="27" t="s">
        <v>277</v>
      </c>
      <c r="N980" s="27" t="s">
        <v>460</v>
      </c>
    </row>
    <row r="981" spans="5:14" ht="60" x14ac:dyDescent="0.25">
      <c r="E981" s="27" t="s">
        <v>454</v>
      </c>
      <c r="F981" s="28" t="s">
        <v>608</v>
      </c>
      <c r="G981" s="28" t="s">
        <v>425</v>
      </c>
      <c r="I981" s="53" t="s">
        <v>318</v>
      </c>
      <c r="J981" s="27" t="s">
        <v>359</v>
      </c>
      <c r="K981" s="53" t="s">
        <v>251</v>
      </c>
      <c r="L981" s="53" t="s">
        <v>289</v>
      </c>
      <c r="M981" s="27" t="s">
        <v>486</v>
      </c>
      <c r="N981" s="27" t="s">
        <v>329</v>
      </c>
    </row>
    <row r="982" spans="5:14" ht="120" x14ac:dyDescent="0.25">
      <c r="E982" s="27" t="s">
        <v>361</v>
      </c>
      <c r="F982" s="28" t="s">
        <v>343</v>
      </c>
      <c r="G982" s="28" t="s">
        <v>58</v>
      </c>
      <c r="I982" s="53" t="s">
        <v>249</v>
      </c>
      <c r="J982" s="27" t="s">
        <v>319</v>
      </c>
      <c r="K982" s="53" t="s">
        <v>294</v>
      </c>
      <c r="L982" s="53" t="s">
        <v>252</v>
      </c>
      <c r="M982" s="27" t="s">
        <v>277</v>
      </c>
      <c r="N982" s="27" t="s">
        <v>460</v>
      </c>
    </row>
    <row r="983" spans="5:14" ht="89.25" x14ac:dyDescent="0.25">
      <c r="E983" s="27" t="s">
        <v>326</v>
      </c>
      <c r="F983" s="28" t="s">
        <v>149</v>
      </c>
      <c r="G983" s="28" t="s">
        <v>58</v>
      </c>
      <c r="I983" s="53" t="s">
        <v>318</v>
      </c>
      <c r="J983" s="27" t="s">
        <v>499</v>
      </c>
      <c r="K983" s="53" t="s">
        <v>294</v>
      </c>
      <c r="L983" s="53" t="s">
        <v>252</v>
      </c>
      <c r="M983" s="27" t="s">
        <v>277</v>
      </c>
      <c r="N983" s="27" t="s">
        <v>362</v>
      </c>
    </row>
    <row r="984" spans="5:14" ht="105" x14ac:dyDescent="0.25">
      <c r="E984" s="27" t="s">
        <v>417</v>
      </c>
      <c r="F984" s="28" t="s">
        <v>594</v>
      </c>
      <c r="G984" s="28" t="s">
        <v>58</v>
      </c>
      <c r="I984" s="53" t="s">
        <v>270</v>
      </c>
      <c r="J984" s="27" t="s">
        <v>178</v>
      </c>
      <c r="K984" s="53" t="s">
        <v>294</v>
      </c>
      <c r="L984" s="53" t="s">
        <v>252</v>
      </c>
      <c r="M984" s="27" t="s">
        <v>366</v>
      </c>
      <c r="N984" s="27" t="s">
        <v>329</v>
      </c>
    </row>
    <row r="985" spans="5:14" ht="105" x14ac:dyDescent="0.25">
      <c r="E985" s="27" t="s">
        <v>596</v>
      </c>
      <c r="F985" s="28" t="s">
        <v>491</v>
      </c>
      <c r="G985" s="28" t="s">
        <v>58</v>
      </c>
      <c r="I985" s="53" t="s">
        <v>311</v>
      </c>
      <c r="J985" s="27" t="s">
        <v>260</v>
      </c>
      <c r="K985" s="53" t="s">
        <v>251</v>
      </c>
      <c r="L985" s="53" t="s">
        <v>252</v>
      </c>
      <c r="M985" s="27" t="s">
        <v>439</v>
      </c>
      <c r="N985" s="27" t="s">
        <v>460</v>
      </c>
    </row>
    <row r="986" spans="5:14" ht="120" x14ac:dyDescent="0.25">
      <c r="E986" s="27" t="s">
        <v>547</v>
      </c>
      <c r="F986" s="28" t="s">
        <v>149</v>
      </c>
      <c r="G986" s="28" t="s">
        <v>58</v>
      </c>
      <c r="I986" s="53" t="s">
        <v>276</v>
      </c>
      <c r="J986" s="27" t="s">
        <v>499</v>
      </c>
      <c r="K986" s="27" t="s">
        <v>464</v>
      </c>
      <c r="L986" s="53" t="s">
        <v>289</v>
      </c>
      <c r="M986" s="27" t="s">
        <v>366</v>
      </c>
      <c r="N986" s="27" t="s">
        <v>65</v>
      </c>
    </row>
    <row r="987" spans="5:14" ht="75" x14ac:dyDescent="0.25">
      <c r="E987" s="27" t="s">
        <v>431</v>
      </c>
      <c r="F987" s="28" t="s">
        <v>397</v>
      </c>
      <c r="G987" s="28" t="s">
        <v>58</v>
      </c>
      <c r="I987" s="53" t="s">
        <v>270</v>
      </c>
      <c r="J987" s="53" t="s">
        <v>250</v>
      </c>
      <c r="K987" s="27" t="s">
        <v>334</v>
      </c>
      <c r="L987" s="53" t="s">
        <v>289</v>
      </c>
      <c r="M987" s="27" t="s">
        <v>277</v>
      </c>
      <c r="N987" s="27" t="s">
        <v>460</v>
      </c>
    </row>
    <row r="988" spans="5:14" ht="90" x14ac:dyDescent="0.25">
      <c r="E988" s="27" t="s">
        <v>596</v>
      </c>
      <c r="F988" s="28" t="s">
        <v>149</v>
      </c>
      <c r="G988" s="28" t="s">
        <v>58</v>
      </c>
      <c r="I988" s="53" t="s">
        <v>276</v>
      </c>
      <c r="J988" s="53" t="s">
        <v>250</v>
      </c>
      <c r="K988" s="27" t="s">
        <v>94</v>
      </c>
      <c r="L988" s="53" t="s">
        <v>252</v>
      </c>
      <c r="M988" s="27" t="s">
        <v>306</v>
      </c>
      <c r="N988" s="27" t="s">
        <v>460</v>
      </c>
    </row>
    <row r="989" spans="5:14" ht="105" x14ac:dyDescent="0.25">
      <c r="E989" s="27" t="s">
        <v>361</v>
      </c>
      <c r="F989" s="28" t="s">
        <v>594</v>
      </c>
      <c r="G989" s="28" t="s">
        <v>346</v>
      </c>
      <c r="I989" s="53" t="s">
        <v>270</v>
      </c>
      <c r="J989" s="53" t="s">
        <v>312</v>
      </c>
      <c r="K989" s="27" t="s">
        <v>334</v>
      </c>
      <c r="L989" s="53" t="s">
        <v>252</v>
      </c>
      <c r="M989" s="27" t="s">
        <v>435</v>
      </c>
      <c r="N989" s="27" t="s">
        <v>362</v>
      </c>
    </row>
    <row r="990" spans="5:14" ht="120" x14ac:dyDescent="0.25">
      <c r="E990" s="27" t="s">
        <v>411</v>
      </c>
      <c r="F990" s="28" t="s">
        <v>314</v>
      </c>
      <c r="G990" s="28" t="s">
        <v>275</v>
      </c>
      <c r="I990" s="53" t="s">
        <v>270</v>
      </c>
      <c r="J990" s="53" t="s">
        <v>250</v>
      </c>
      <c r="K990" s="27" t="s">
        <v>395</v>
      </c>
      <c r="L990" s="53" t="s">
        <v>261</v>
      </c>
      <c r="M990" s="27" t="s">
        <v>439</v>
      </c>
      <c r="N990" s="27" t="s">
        <v>65</v>
      </c>
    </row>
    <row r="991" spans="5:14" ht="75" x14ac:dyDescent="0.25">
      <c r="E991" s="27" t="s">
        <v>399</v>
      </c>
      <c r="F991" s="28" t="s">
        <v>456</v>
      </c>
      <c r="G991" s="28" t="s">
        <v>58</v>
      </c>
      <c r="I991" s="53" t="s">
        <v>276</v>
      </c>
      <c r="J991" s="53" t="s">
        <v>250</v>
      </c>
      <c r="K991" s="27"/>
      <c r="L991" s="53" t="s">
        <v>267</v>
      </c>
      <c r="M991" s="27" t="s">
        <v>435</v>
      </c>
      <c r="N991" s="27" t="s">
        <v>460</v>
      </c>
    </row>
    <row r="992" spans="5:14" ht="120" x14ac:dyDescent="0.25">
      <c r="E992" s="27" t="s">
        <v>326</v>
      </c>
      <c r="F992" s="28" t="s">
        <v>314</v>
      </c>
      <c r="G992" s="28" t="s">
        <v>356</v>
      </c>
      <c r="I992" s="53" t="s">
        <v>270</v>
      </c>
      <c r="J992" s="53" t="s">
        <v>250</v>
      </c>
      <c r="K992" s="27" t="s">
        <v>315</v>
      </c>
      <c r="L992" s="53" t="s">
        <v>252</v>
      </c>
      <c r="M992" s="27" t="s">
        <v>86</v>
      </c>
      <c r="N992" s="27" t="s">
        <v>65</v>
      </c>
    </row>
    <row r="993" spans="5:14" ht="120" x14ac:dyDescent="0.25">
      <c r="E993" s="27" t="s">
        <v>399</v>
      </c>
      <c r="F993" s="28" t="s">
        <v>594</v>
      </c>
      <c r="G993" s="28" t="s">
        <v>58</v>
      </c>
      <c r="I993" s="53" t="s">
        <v>276</v>
      </c>
      <c r="J993" s="53" t="s">
        <v>250</v>
      </c>
      <c r="K993" s="27" t="s">
        <v>288</v>
      </c>
      <c r="L993" s="53" t="s">
        <v>252</v>
      </c>
      <c r="M993" s="27" t="s">
        <v>435</v>
      </c>
      <c r="N993" s="27" t="s">
        <v>65</v>
      </c>
    </row>
    <row r="994" spans="5:14" ht="120" x14ac:dyDescent="0.25">
      <c r="E994" s="27" t="s">
        <v>547</v>
      </c>
      <c r="F994" s="28" t="s">
        <v>370</v>
      </c>
      <c r="G994" s="28" t="s">
        <v>58</v>
      </c>
      <c r="I994" s="53" t="s">
        <v>270</v>
      </c>
      <c r="J994" s="53" t="s">
        <v>319</v>
      </c>
      <c r="K994" s="27" t="s">
        <v>334</v>
      </c>
      <c r="L994" s="53" t="s">
        <v>267</v>
      </c>
      <c r="M994" s="27" t="s">
        <v>515</v>
      </c>
      <c r="N994" s="27" t="s">
        <v>65</v>
      </c>
    </row>
    <row r="995" spans="5:14" ht="120" x14ac:dyDescent="0.25">
      <c r="E995" s="27" t="s">
        <v>411</v>
      </c>
      <c r="F995" s="28" t="s">
        <v>491</v>
      </c>
      <c r="G995" s="28" t="s">
        <v>58</v>
      </c>
      <c r="I995" s="53" t="s">
        <v>276</v>
      </c>
      <c r="J995" s="53" t="s">
        <v>359</v>
      </c>
      <c r="K995" s="27" t="s">
        <v>288</v>
      </c>
      <c r="L995" s="53" t="s">
        <v>414</v>
      </c>
      <c r="M995" s="27" t="s">
        <v>515</v>
      </c>
      <c r="N995" s="27" t="s">
        <v>65</v>
      </c>
    </row>
    <row r="996" spans="5:14" ht="120" x14ac:dyDescent="0.25">
      <c r="E996" s="27" t="s">
        <v>596</v>
      </c>
      <c r="F996" s="28" t="s">
        <v>370</v>
      </c>
      <c r="G996" s="28" t="s">
        <v>58</v>
      </c>
      <c r="I996" s="53" t="s">
        <v>270</v>
      </c>
      <c r="J996" s="53" t="s">
        <v>250</v>
      </c>
      <c r="K996" s="27" t="s">
        <v>334</v>
      </c>
      <c r="L996" s="53" t="s">
        <v>321</v>
      </c>
      <c r="M996" s="27" t="s">
        <v>515</v>
      </c>
      <c r="N996" s="27" t="s">
        <v>65</v>
      </c>
    </row>
    <row r="997" spans="5:14" ht="120" x14ac:dyDescent="0.25">
      <c r="E997" s="27" t="s">
        <v>361</v>
      </c>
      <c r="F997" s="28" t="s">
        <v>612</v>
      </c>
      <c r="G997" s="28" t="s">
        <v>356</v>
      </c>
      <c r="I997" s="53" t="s">
        <v>276</v>
      </c>
      <c r="J997" s="53" t="s">
        <v>260</v>
      </c>
      <c r="K997" s="27" t="s">
        <v>288</v>
      </c>
      <c r="L997" s="53" t="s">
        <v>252</v>
      </c>
      <c r="M997" s="27" t="s">
        <v>515</v>
      </c>
      <c r="N997" s="27" t="s">
        <v>65</v>
      </c>
    </row>
    <row r="998" spans="5:14" ht="89.25" x14ac:dyDescent="0.25">
      <c r="E998" s="27" t="s">
        <v>454</v>
      </c>
      <c r="F998" s="28" t="s">
        <v>612</v>
      </c>
      <c r="G998" s="28" t="s">
        <v>356</v>
      </c>
      <c r="I998" s="53" t="s">
        <v>276</v>
      </c>
      <c r="J998" s="53" t="s">
        <v>319</v>
      </c>
      <c r="K998" s="27" t="s">
        <v>334</v>
      </c>
      <c r="L998" s="53" t="s">
        <v>252</v>
      </c>
      <c r="M998" s="27" t="s">
        <v>515</v>
      </c>
      <c r="N998" s="27" t="s">
        <v>329</v>
      </c>
    </row>
    <row r="999" spans="5:14" ht="120" x14ac:dyDescent="0.25">
      <c r="E999" s="27" t="s">
        <v>323</v>
      </c>
      <c r="F999" s="28" t="s">
        <v>506</v>
      </c>
      <c r="G999" s="28" t="s">
        <v>58</v>
      </c>
      <c r="I999" s="53" t="s">
        <v>276</v>
      </c>
      <c r="J999" s="53" t="s">
        <v>388</v>
      </c>
      <c r="K999" s="27" t="s">
        <v>294</v>
      </c>
      <c r="L999" s="53" t="s">
        <v>252</v>
      </c>
      <c r="M999" s="27" t="s">
        <v>515</v>
      </c>
      <c r="N999" s="27" t="s">
        <v>65</v>
      </c>
    </row>
    <row r="1000" spans="5:14" ht="120" x14ac:dyDescent="0.25">
      <c r="E1000" s="27" t="s">
        <v>462</v>
      </c>
      <c r="F1000" s="28" t="s">
        <v>314</v>
      </c>
      <c r="G1000" s="28" t="s">
        <v>58</v>
      </c>
      <c r="I1000" s="53" t="s">
        <v>249</v>
      </c>
      <c r="J1000" s="53" t="s">
        <v>250</v>
      </c>
      <c r="K1000" s="27" t="s">
        <v>288</v>
      </c>
      <c r="L1000" s="53" t="s">
        <v>252</v>
      </c>
      <c r="M1000" s="27" t="s">
        <v>435</v>
      </c>
      <c r="N1000" s="27" t="s">
        <v>65</v>
      </c>
    </row>
    <row r="1001" spans="5:14" ht="60" x14ac:dyDescent="0.25">
      <c r="E1001" s="27" t="s">
        <v>411</v>
      </c>
      <c r="F1001" s="28" t="s">
        <v>612</v>
      </c>
      <c r="G1001" s="28" t="s">
        <v>58</v>
      </c>
      <c r="I1001" s="53" t="s">
        <v>270</v>
      </c>
      <c r="J1001" s="53" t="s">
        <v>359</v>
      </c>
      <c r="K1001" s="27" t="s">
        <v>315</v>
      </c>
      <c r="L1001" s="27" t="s">
        <v>95</v>
      </c>
      <c r="M1001" s="27" t="s">
        <v>515</v>
      </c>
      <c r="N1001" s="27" t="s">
        <v>362</v>
      </c>
    </row>
    <row r="1002" spans="5:14" ht="120" x14ac:dyDescent="0.25">
      <c r="E1002" s="27" t="s">
        <v>596</v>
      </c>
      <c r="F1002" s="28" t="s">
        <v>248</v>
      </c>
      <c r="G1002" s="28" t="s">
        <v>58</v>
      </c>
      <c r="I1002" s="53" t="s">
        <v>270</v>
      </c>
      <c r="J1002" s="53" t="s">
        <v>250</v>
      </c>
      <c r="K1002" s="27" t="s">
        <v>334</v>
      </c>
      <c r="L1002" s="27" t="s">
        <v>261</v>
      </c>
      <c r="M1002" s="27" t="s">
        <v>439</v>
      </c>
      <c r="N1002" s="27" t="s">
        <v>65</v>
      </c>
    </row>
    <row r="1003" spans="5:14" ht="120" x14ac:dyDescent="0.25">
      <c r="E1003" s="27" t="s">
        <v>596</v>
      </c>
      <c r="F1003" s="28" t="s">
        <v>370</v>
      </c>
      <c r="G1003" s="28" t="s">
        <v>58</v>
      </c>
      <c r="I1003" s="53" t="s">
        <v>249</v>
      </c>
      <c r="J1003" s="53" t="s">
        <v>260</v>
      </c>
      <c r="K1003" s="27" t="s">
        <v>294</v>
      </c>
      <c r="L1003" s="27" t="s">
        <v>372</v>
      </c>
      <c r="M1003" s="27" t="s">
        <v>366</v>
      </c>
      <c r="N1003" s="27" t="s">
        <v>65</v>
      </c>
    </row>
    <row r="1004" spans="5:14" ht="120" x14ac:dyDescent="0.25">
      <c r="E1004" s="27" t="s">
        <v>361</v>
      </c>
      <c r="F1004" s="28" t="s">
        <v>491</v>
      </c>
      <c r="G1004" s="28" t="s">
        <v>58</v>
      </c>
      <c r="I1004" s="53" t="s">
        <v>270</v>
      </c>
      <c r="J1004" s="53" t="s">
        <v>312</v>
      </c>
      <c r="K1004" s="27" t="s">
        <v>458</v>
      </c>
      <c r="L1004" s="27" t="s">
        <v>414</v>
      </c>
      <c r="M1004" s="27" t="s">
        <v>366</v>
      </c>
      <c r="N1004" s="27" t="s">
        <v>65</v>
      </c>
    </row>
    <row r="1005" spans="5:14" ht="105" x14ac:dyDescent="0.25">
      <c r="E1005" s="27" t="s">
        <v>361</v>
      </c>
      <c r="F1005" s="28" t="s">
        <v>594</v>
      </c>
      <c r="G1005" s="28" t="s">
        <v>58</v>
      </c>
      <c r="I1005" s="53" t="s">
        <v>276</v>
      </c>
      <c r="J1005" s="53" t="s">
        <v>250</v>
      </c>
      <c r="K1005" s="27" t="s">
        <v>334</v>
      </c>
      <c r="L1005" s="27" t="s">
        <v>414</v>
      </c>
      <c r="M1005" s="27" t="s">
        <v>515</v>
      </c>
      <c r="N1005" s="27" t="s">
        <v>329</v>
      </c>
    </row>
    <row r="1006" spans="5:14" ht="90" x14ac:dyDescent="0.25">
      <c r="E1006" s="27" t="s">
        <v>411</v>
      </c>
      <c r="F1006" s="28" t="s">
        <v>612</v>
      </c>
      <c r="G1006" s="28" t="s">
        <v>58</v>
      </c>
      <c r="I1006" s="53" t="s">
        <v>270</v>
      </c>
      <c r="J1006" s="53" t="s">
        <v>312</v>
      </c>
      <c r="K1006" s="27" t="s">
        <v>458</v>
      </c>
      <c r="L1006" s="27" t="s">
        <v>513</v>
      </c>
      <c r="M1006" s="27" t="s">
        <v>86</v>
      </c>
      <c r="N1006" s="27" t="s">
        <v>460</v>
      </c>
    </row>
    <row r="1007" spans="5:14" ht="120" x14ac:dyDescent="0.25">
      <c r="E1007" s="27" t="s">
        <v>361</v>
      </c>
      <c r="F1007" s="28" t="s">
        <v>612</v>
      </c>
      <c r="G1007" s="28" t="s">
        <v>371</v>
      </c>
      <c r="I1007" s="53" t="s">
        <v>270</v>
      </c>
      <c r="J1007" s="53" t="s">
        <v>250</v>
      </c>
      <c r="K1007" s="27" t="s">
        <v>288</v>
      </c>
      <c r="L1007" s="27" t="s">
        <v>321</v>
      </c>
      <c r="M1007" s="27" t="s">
        <v>366</v>
      </c>
      <c r="N1007" s="27" t="s">
        <v>65</v>
      </c>
    </row>
    <row r="1008" spans="5:14" ht="90" x14ac:dyDescent="0.25">
      <c r="E1008" s="27" t="s">
        <v>417</v>
      </c>
      <c r="F1008" s="28" t="s">
        <v>608</v>
      </c>
      <c r="G1008" s="28" t="s">
        <v>58</v>
      </c>
      <c r="I1008" s="53" t="s">
        <v>276</v>
      </c>
      <c r="J1008" s="53" t="s">
        <v>250</v>
      </c>
      <c r="K1008" s="27" t="s">
        <v>334</v>
      </c>
      <c r="L1008" s="27" t="s">
        <v>414</v>
      </c>
      <c r="M1008" s="27" t="s">
        <v>366</v>
      </c>
      <c r="N1008" s="27" t="s">
        <v>460</v>
      </c>
    </row>
    <row r="1009" spans="5:14" ht="120" x14ac:dyDescent="0.25">
      <c r="E1009" s="27" t="s">
        <v>361</v>
      </c>
      <c r="F1009" s="28" t="s">
        <v>506</v>
      </c>
      <c r="G1009" s="28" t="s">
        <v>58</v>
      </c>
      <c r="I1009" s="53" t="s">
        <v>276</v>
      </c>
      <c r="J1009" s="53" t="s">
        <v>250</v>
      </c>
      <c r="K1009" s="27" t="s">
        <v>315</v>
      </c>
      <c r="L1009" s="27" t="s">
        <v>267</v>
      </c>
      <c r="M1009" s="27" t="s">
        <v>515</v>
      </c>
      <c r="N1009" s="27" t="s">
        <v>65</v>
      </c>
    </row>
    <row r="1010" spans="5:14" ht="105" x14ac:dyDescent="0.25">
      <c r="E1010" s="27" t="s">
        <v>361</v>
      </c>
      <c r="F1010" s="28" t="s">
        <v>491</v>
      </c>
      <c r="G1010" s="28" t="s">
        <v>58</v>
      </c>
      <c r="I1010" s="53" t="s">
        <v>270</v>
      </c>
      <c r="J1010" s="53" t="s">
        <v>312</v>
      </c>
      <c r="K1010" s="27" t="s">
        <v>294</v>
      </c>
      <c r="L1010" s="27" t="s">
        <v>261</v>
      </c>
      <c r="M1010" s="27" t="s">
        <v>486</v>
      </c>
      <c r="N1010" s="27" t="s">
        <v>329</v>
      </c>
    </row>
    <row r="1011" spans="5:14" ht="120" x14ac:dyDescent="0.25">
      <c r="E1011" s="27" t="s">
        <v>361</v>
      </c>
      <c r="F1011" s="28" t="s">
        <v>149</v>
      </c>
      <c r="G1011" s="28" t="s">
        <v>58</v>
      </c>
      <c r="I1011" s="27" t="s">
        <v>336</v>
      </c>
      <c r="J1011" s="53" t="s">
        <v>250</v>
      </c>
      <c r="K1011" s="27" t="s">
        <v>334</v>
      </c>
      <c r="L1011" s="27" t="s">
        <v>321</v>
      </c>
      <c r="M1011" s="27" t="s">
        <v>439</v>
      </c>
      <c r="N1011" s="27" t="s">
        <v>65</v>
      </c>
    </row>
    <row r="1012" spans="5:14" ht="120" x14ac:dyDescent="0.25">
      <c r="E1012" s="27" t="s">
        <v>411</v>
      </c>
      <c r="F1012" s="28" t="s">
        <v>506</v>
      </c>
      <c r="G1012" s="28" t="s">
        <v>58</v>
      </c>
      <c r="I1012" s="27" t="s">
        <v>249</v>
      </c>
      <c r="J1012" s="53" t="s">
        <v>250</v>
      </c>
      <c r="K1012" s="27" t="s">
        <v>464</v>
      </c>
      <c r="L1012" s="27" t="s">
        <v>351</v>
      </c>
      <c r="M1012" s="27" t="s">
        <v>515</v>
      </c>
      <c r="N1012" s="27" t="s">
        <v>65</v>
      </c>
    </row>
    <row r="1013" spans="5:14" ht="90" x14ac:dyDescent="0.25">
      <c r="E1013" s="27" t="s">
        <v>399</v>
      </c>
      <c r="F1013" s="28" t="s">
        <v>149</v>
      </c>
      <c r="G1013" s="28" t="s">
        <v>356</v>
      </c>
      <c r="I1013" s="27" t="s">
        <v>349</v>
      </c>
      <c r="J1013" s="53" t="s">
        <v>312</v>
      </c>
      <c r="K1013" s="27" t="s">
        <v>395</v>
      </c>
      <c r="L1013" s="27" t="s">
        <v>261</v>
      </c>
      <c r="M1013" s="27" t="s">
        <v>439</v>
      </c>
    </row>
    <row r="1014" spans="5:14" ht="120" x14ac:dyDescent="0.25">
      <c r="E1014" s="27" t="s">
        <v>462</v>
      </c>
      <c r="F1014" s="28" t="s">
        <v>608</v>
      </c>
      <c r="G1014" s="28" t="s">
        <v>58</v>
      </c>
      <c r="I1014" s="27" t="s">
        <v>249</v>
      </c>
      <c r="J1014" s="53" t="s">
        <v>359</v>
      </c>
      <c r="K1014" s="27" t="s">
        <v>288</v>
      </c>
      <c r="L1014" s="27" t="s">
        <v>267</v>
      </c>
      <c r="M1014" s="27" t="s">
        <v>277</v>
      </c>
    </row>
    <row r="1015" spans="5:14" ht="75" x14ac:dyDescent="0.25">
      <c r="E1015" s="27" t="s">
        <v>600</v>
      </c>
      <c r="F1015" s="28" t="s">
        <v>608</v>
      </c>
      <c r="G1015" s="28" t="s">
        <v>248</v>
      </c>
      <c r="I1015" s="27" t="s">
        <v>311</v>
      </c>
      <c r="J1015" s="53" t="s">
        <v>282</v>
      </c>
      <c r="K1015" s="27" t="s">
        <v>395</v>
      </c>
      <c r="L1015" s="27" t="s">
        <v>289</v>
      </c>
      <c r="M1015" s="27" t="s">
        <v>439</v>
      </c>
    </row>
    <row r="1016" spans="5:14" ht="120" x14ac:dyDescent="0.25">
      <c r="E1016" s="27" t="s">
        <v>431</v>
      </c>
      <c r="F1016" s="28" t="s">
        <v>594</v>
      </c>
      <c r="G1016" s="28" t="s">
        <v>58</v>
      </c>
      <c r="I1016" s="27" t="s">
        <v>249</v>
      </c>
      <c r="J1016" s="53" t="s">
        <v>250</v>
      </c>
      <c r="K1016" s="27" t="s">
        <v>288</v>
      </c>
      <c r="L1016" s="27" t="s">
        <v>289</v>
      </c>
      <c r="M1016" s="27" t="s">
        <v>439</v>
      </c>
    </row>
    <row r="1017" spans="5:14" ht="120" x14ac:dyDescent="0.25">
      <c r="E1017" s="27" t="s">
        <v>361</v>
      </c>
      <c r="F1017" s="28" t="s">
        <v>149</v>
      </c>
      <c r="G1017" s="28" t="s">
        <v>275</v>
      </c>
      <c r="I1017" s="27" t="s">
        <v>287</v>
      </c>
      <c r="J1017" s="53" t="s">
        <v>319</v>
      </c>
      <c r="K1017" s="27" t="s">
        <v>288</v>
      </c>
      <c r="L1017" s="27" t="s">
        <v>365</v>
      </c>
      <c r="M1017" s="27" t="s">
        <v>515</v>
      </c>
    </row>
    <row r="1018" spans="5:14" ht="120" x14ac:dyDescent="0.25">
      <c r="E1018" s="27" t="s">
        <v>361</v>
      </c>
      <c r="F1018" s="28" t="s">
        <v>343</v>
      </c>
      <c r="G1018" s="28" t="s">
        <v>58</v>
      </c>
      <c r="I1018" s="27" t="s">
        <v>276</v>
      </c>
      <c r="J1018" s="53" t="s">
        <v>312</v>
      </c>
      <c r="K1018" s="27" t="s">
        <v>288</v>
      </c>
      <c r="L1018" s="27" t="s">
        <v>331</v>
      </c>
      <c r="M1018" s="27" t="s">
        <v>86</v>
      </c>
    </row>
    <row r="1019" spans="5:14" ht="90" x14ac:dyDescent="0.25">
      <c r="E1019" s="27" t="s">
        <v>547</v>
      </c>
      <c r="F1019" s="28" t="s">
        <v>370</v>
      </c>
      <c r="G1019" s="28" t="s">
        <v>58</v>
      </c>
      <c r="I1019" s="27" t="s">
        <v>465</v>
      </c>
      <c r="J1019" s="53" t="s">
        <v>250</v>
      </c>
      <c r="K1019" s="27" t="s">
        <v>315</v>
      </c>
      <c r="L1019" s="27" t="s">
        <v>372</v>
      </c>
      <c r="M1019" s="27" t="s">
        <v>86</v>
      </c>
    </row>
    <row r="1020" spans="5:14" ht="90" x14ac:dyDescent="0.25">
      <c r="E1020" s="27" t="s">
        <v>323</v>
      </c>
      <c r="F1020" s="28" t="s">
        <v>612</v>
      </c>
      <c r="G1020" s="28" t="s">
        <v>58</v>
      </c>
      <c r="I1020" s="27" t="s">
        <v>465</v>
      </c>
      <c r="J1020" s="53" t="s">
        <v>312</v>
      </c>
      <c r="K1020" s="27" t="s">
        <v>334</v>
      </c>
      <c r="L1020" s="27" t="s">
        <v>267</v>
      </c>
      <c r="M1020" s="27" t="s">
        <v>515</v>
      </c>
    </row>
    <row r="1021" spans="5:14" ht="105" x14ac:dyDescent="0.25">
      <c r="E1021" s="27" t="s">
        <v>361</v>
      </c>
      <c r="F1021" s="28" t="s">
        <v>370</v>
      </c>
      <c r="G1021" s="28" t="s">
        <v>58</v>
      </c>
      <c r="I1021" s="27" t="s">
        <v>276</v>
      </c>
      <c r="J1021" s="53" t="s">
        <v>250</v>
      </c>
      <c r="K1021" s="27" t="s">
        <v>294</v>
      </c>
      <c r="L1021" s="27" t="s">
        <v>267</v>
      </c>
      <c r="M1021" s="27" t="s">
        <v>439</v>
      </c>
    </row>
    <row r="1022" spans="5:14" ht="120" x14ac:dyDescent="0.25">
      <c r="E1022" s="27" t="s">
        <v>323</v>
      </c>
      <c r="F1022" s="28" t="s">
        <v>399</v>
      </c>
      <c r="G1022" s="28" t="s">
        <v>58</v>
      </c>
      <c r="I1022" s="27" t="s">
        <v>276</v>
      </c>
      <c r="J1022" s="53" t="s">
        <v>359</v>
      </c>
      <c r="K1022" s="27" t="s">
        <v>288</v>
      </c>
      <c r="L1022" s="27" t="s">
        <v>372</v>
      </c>
      <c r="M1022" s="27" t="s">
        <v>515</v>
      </c>
    </row>
    <row r="1023" spans="5:14" ht="90" x14ac:dyDescent="0.25">
      <c r="E1023" s="27" t="s">
        <v>596</v>
      </c>
      <c r="F1023" s="28" t="s">
        <v>397</v>
      </c>
      <c r="G1023" s="28" t="s">
        <v>58</v>
      </c>
      <c r="I1023" s="27" t="s">
        <v>249</v>
      </c>
      <c r="J1023" s="53" t="s">
        <v>312</v>
      </c>
      <c r="K1023" s="27" t="s">
        <v>458</v>
      </c>
      <c r="L1023" s="27" t="s">
        <v>261</v>
      </c>
      <c r="M1023" s="27" t="s">
        <v>435</v>
      </c>
    </row>
    <row r="1024" spans="5:14" ht="120" x14ac:dyDescent="0.25">
      <c r="E1024" s="27" t="s">
        <v>547</v>
      </c>
      <c r="F1024" s="28" t="s">
        <v>612</v>
      </c>
      <c r="G1024" s="28" t="s">
        <v>275</v>
      </c>
      <c r="I1024" s="27" t="s">
        <v>276</v>
      </c>
      <c r="J1024" s="53" t="s">
        <v>250</v>
      </c>
      <c r="K1024" s="27" t="s">
        <v>320</v>
      </c>
      <c r="L1024" s="27" t="s">
        <v>261</v>
      </c>
      <c r="M1024" s="27" t="s">
        <v>86</v>
      </c>
    </row>
    <row r="1025" spans="5:13" ht="75" x14ac:dyDescent="0.25">
      <c r="E1025" s="27" t="s">
        <v>411</v>
      </c>
      <c r="F1025" s="28" t="s">
        <v>506</v>
      </c>
      <c r="G1025" s="28" t="s">
        <v>58</v>
      </c>
      <c r="I1025" s="27" t="s">
        <v>311</v>
      </c>
      <c r="J1025" s="53" t="s">
        <v>250</v>
      </c>
      <c r="K1025" s="27" t="s">
        <v>334</v>
      </c>
      <c r="L1025" s="27" t="s">
        <v>261</v>
      </c>
      <c r="M1025" s="27" t="s">
        <v>366</v>
      </c>
    </row>
    <row r="1026" spans="5:13" ht="105" x14ac:dyDescent="0.25">
      <c r="E1026" s="27" t="s">
        <v>596</v>
      </c>
      <c r="F1026" s="28" t="s">
        <v>399</v>
      </c>
      <c r="G1026" s="28" t="s">
        <v>58</v>
      </c>
      <c r="I1026" s="27" t="s">
        <v>369</v>
      </c>
      <c r="J1026" s="53" t="s">
        <v>260</v>
      </c>
      <c r="K1026" s="27" t="s">
        <v>294</v>
      </c>
      <c r="L1026" s="27" t="s">
        <v>261</v>
      </c>
      <c r="M1026" s="27" t="s">
        <v>486</v>
      </c>
    </row>
    <row r="1027" spans="5:13" ht="105" x14ac:dyDescent="0.25">
      <c r="E1027" s="27" t="s">
        <v>596</v>
      </c>
      <c r="F1027" s="28" t="s">
        <v>608</v>
      </c>
      <c r="G1027" s="28" t="s">
        <v>425</v>
      </c>
      <c r="I1027" s="27" t="s">
        <v>287</v>
      </c>
      <c r="J1027" s="53" t="s">
        <v>260</v>
      </c>
      <c r="K1027" s="27" t="s">
        <v>294</v>
      </c>
      <c r="L1027" s="27" t="s">
        <v>321</v>
      </c>
      <c r="M1027" s="27" t="s">
        <v>439</v>
      </c>
    </row>
    <row r="1028" spans="5:13" ht="90" x14ac:dyDescent="0.25">
      <c r="E1028" s="27" t="s">
        <v>411</v>
      </c>
      <c r="F1028" s="28" t="s">
        <v>144</v>
      </c>
      <c r="G1028" s="28" t="s">
        <v>356</v>
      </c>
      <c r="I1028" s="27" t="s">
        <v>369</v>
      </c>
      <c r="J1028" s="53" t="s">
        <v>178</v>
      </c>
      <c r="K1028" s="27" t="s">
        <v>315</v>
      </c>
      <c r="L1028" s="27" t="s">
        <v>414</v>
      </c>
      <c r="M1028" s="27" t="s">
        <v>439</v>
      </c>
    </row>
    <row r="1029" spans="5:13" ht="120" x14ac:dyDescent="0.25">
      <c r="E1029" s="27" t="s">
        <v>462</v>
      </c>
      <c r="F1029" s="28" t="s">
        <v>343</v>
      </c>
      <c r="G1029" s="28" t="s">
        <v>58</v>
      </c>
      <c r="I1029" s="27" t="s">
        <v>276</v>
      </c>
      <c r="J1029" s="27" t="s">
        <v>178</v>
      </c>
      <c r="K1029" s="27" t="s">
        <v>288</v>
      </c>
      <c r="L1029" s="27" t="s">
        <v>261</v>
      </c>
      <c r="M1029" s="27" t="s">
        <v>439</v>
      </c>
    </row>
    <row r="1030" spans="5:13" ht="90" x14ac:dyDescent="0.25">
      <c r="E1030" s="27" t="s">
        <v>596</v>
      </c>
      <c r="F1030" s="28" t="s">
        <v>144</v>
      </c>
      <c r="G1030" s="28" t="s">
        <v>58</v>
      </c>
      <c r="I1030" s="27" t="s">
        <v>318</v>
      </c>
      <c r="J1030" s="27" t="s">
        <v>282</v>
      </c>
      <c r="K1030" s="27" t="s">
        <v>395</v>
      </c>
      <c r="L1030" s="27" t="s">
        <v>321</v>
      </c>
      <c r="M1030" s="27" t="s">
        <v>86</v>
      </c>
    </row>
    <row r="1031" spans="5:13" ht="105" x14ac:dyDescent="0.25">
      <c r="E1031" s="27" t="s">
        <v>411</v>
      </c>
      <c r="F1031" s="28" t="s">
        <v>612</v>
      </c>
      <c r="G1031" s="28" t="s">
        <v>58</v>
      </c>
      <c r="I1031" s="27" t="s">
        <v>287</v>
      </c>
      <c r="J1031" s="27" t="s">
        <v>359</v>
      </c>
      <c r="K1031" s="27" t="s">
        <v>315</v>
      </c>
      <c r="L1031" s="27" t="s">
        <v>321</v>
      </c>
      <c r="M1031" s="27" t="s">
        <v>439</v>
      </c>
    </row>
    <row r="1032" spans="5:13" ht="75" x14ac:dyDescent="0.25">
      <c r="E1032" s="27" t="s">
        <v>462</v>
      </c>
      <c r="F1032" s="28" t="s">
        <v>149</v>
      </c>
      <c r="G1032" s="28" t="s">
        <v>425</v>
      </c>
      <c r="I1032" s="27" t="s">
        <v>276</v>
      </c>
      <c r="J1032" s="27" t="s">
        <v>413</v>
      </c>
      <c r="K1032" s="27" t="s">
        <v>315</v>
      </c>
      <c r="L1032" s="27" t="s">
        <v>321</v>
      </c>
      <c r="M1032" s="27" t="s">
        <v>366</v>
      </c>
    </row>
    <row r="1033" spans="5:13" ht="105" x14ac:dyDescent="0.25">
      <c r="E1033" s="27" t="s">
        <v>462</v>
      </c>
      <c r="F1033" s="28" t="s">
        <v>397</v>
      </c>
      <c r="G1033" s="28" t="s">
        <v>58</v>
      </c>
      <c r="I1033" s="27" t="s">
        <v>287</v>
      </c>
      <c r="J1033" s="27" t="s">
        <v>312</v>
      </c>
      <c r="K1033" s="27" t="s">
        <v>315</v>
      </c>
      <c r="L1033" s="27" t="s">
        <v>321</v>
      </c>
      <c r="M1033" s="27" t="s">
        <v>366</v>
      </c>
    </row>
    <row r="1034" spans="5:13" ht="60" x14ac:dyDescent="0.25">
      <c r="E1034" s="27" t="s">
        <v>462</v>
      </c>
      <c r="F1034" s="28" t="s">
        <v>286</v>
      </c>
      <c r="G1034" s="28" t="s">
        <v>371</v>
      </c>
      <c r="I1034" s="27" t="s">
        <v>336</v>
      </c>
      <c r="J1034" s="27" t="s">
        <v>312</v>
      </c>
      <c r="K1034" s="27" t="s">
        <v>334</v>
      </c>
      <c r="L1034" s="27" t="s">
        <v>261</v>
      </c>
      <c r="M1034" s="27" t="s">
        <v>86</v>
      </c>
    </row>
    <row r="1035" spans="5:13" ht="105" x14ac:dyDescent="0.25">
      <c r="E1035" s="27" t="s">
        <v>431</v>
      </c>
      <c r="F1035" s="28" t="s">
        <v>149</v>
      </c>
      <c r="G1035" s="28" t="s">
        <v>58</v>
      </c>
      <c r="I1035" s="27" t="s">
        <v>287</v>
      </c>
      <c r="J1035" s="27" t="s">
        <v>282</v>
      </c>
      <c r="K1035" s="27" t="s">
        <v>395</v>
      </c>
      <c r="L1035" s="27" t="s">
        <v>321</v>
      </c>
      <c r="M1035" s="27" t="s">
        <v>439</v>
      </c>
    </row>
    <row r="1036" spans="5:13" ht="105" x14ac:dyDescent="0.25">
      <c r="E1036" s="27" t="s">
        <v>323</v>
      </c>
      <c r="F1036" s="28" t="s">
        <v>149</v>
      </c>
      <c r="G1036" s="28" t="s">
        <v>371</v>
      </c>
      <c r="I1036" s="27" t="s">
        <v>287</v>
      </c>
      <c r="J1036" s="27" t="s">
        <v>297</v>
      </c>
      <c r="K1036" s="27" t="s">
        <v>294</v>
      </c>
      <c r="L1036" s="27" t="s">
        <v>321</v>
      </c>
      <c r="M1036" s="27" t="s">
        <v>439</v>
      </c>
    </row>
    <row r="1037" spans="5:13" ht="90" x14ac:dyDescent="0.25">
      <c r="E1037" s="27" t="s">
        <v>596</v>
      </c>
      <c r="F1037" s="28" t="s">
        <v>612</v>
      </c>
      <c r="G1037" s="28" t="s">
        <v>275</v>
      </c>
      <c r="I1037" s="27" t="s">
        <v>276</v>
      </c>
      <c r="J1037" s="27" t="s">
        <v>312</v>
      </c>
      <c r="K1037" s="27" t="s">
        <v>464</v>
      </c>
      <c r="L1037" s="27" t="s">
        <v>414</v>
      </c>
      <c r="M1037" s="27" t="s">
        <v>435</v>
      </c>
    </row>
    <row r="1038" spans="5:13" ht="105" x14ac:dyDescent="0.25">
      <c r="E1038" s="27" t="s">
        <v>462</v>
      </c>
      <c r="F1038" s="28" t="s">
        <v>594</v>
      </c>
      <c r="G1038" s="28" t="s">
        <v>305</v>
      </c>
      <c r="I1038" s="27" t="s">
        <v>287</v>
      </c>
      <c r="J1038" s="27" t="s">
        <v>452</v>
      </c>
      <c r="K1038" s="27" t="s">
        <v>458</v>
      </c>
      <c r="L1038" s="27" t="s">
        <v>321</v>
      </c>
      <c r="M1038" s="27" t="s">
        <v>86</v>
      </c>
    </row>
    <row r="1039" spans="5:13" ht="60" x14ac:dyDescent="0.25">
      <c r="E1039" s="27" t="s">
        <v>326</v>
      </c>
      <c r="F1039" s="28" t="s">
        <v>370</v>
      </c>
      <c r="G1039" s="28" t="s">
        <v>346</v>
      </c>
      <c r="I1039" s="27" t="s">
        <v>276</v>
      </c>
      <c r="J1039" s="27" t="s">
        <v>359</v>
      </c>
      <c r="K1039" s="27" t="s">
        <v>464</v>
      </c>
      <c r="L1039" s="27" t="s">
        <v>261</v>
      </c>
      <c r="M1039" s="27" t="s">
        <v>435</v>
      </c>
    </row>
    <row r="1040" spans="5:13" ht="120" x14ac:dyDescent="0.25">
      <c r="E1040" s="27" t="s">
        <v>462</v>
      </c>
      <c r="F1040" s="28" t="s">
        <v>397</v>
      </c>
      <c r="G1040" s="28" t="s">
        <v>58</v>
      </c>
      <c r="I1040" s="27" t="s">
        <v>287</v>
      </c>
      <c r="J1040" s="27" t="s">
        <v>528</v>
      </c>
      <c r="K1040" s="27" t="s">
        <v>464</v>
      </c>
      <c r="L1040" s="27" t="s">
        <v>414</v>
      </c>
      <c r="M1040" s="27" t="s">
        <v>435</v>
      </c>
    </row>
    <row r="1041" spans="5:13" ht="120" x14ac:dyDescent="0.25">
      <c r="E1041" s="27" t="s">
        <v>596</v>
      </c>
      <c r="F1041" s="28" t="s">
        <v>149</v>
      </c>
      <c r="G1041" s="28" t="s">
        <v>58</v>
      </c>
      <c r="I1041" s="27" t="s">
        <v>287</v>
      </c>
      <c r="J1041" s="27" t="s">
        <v>359</v>
      </c>
      <c r="K1041" s="27" t="s">
        <v>320</v>
      </c>
      <c r="L1041" s="27" t="s">
        <v>372</v>
      </c>
      <c r="M1041" s="27" t="s">
        <v>439</v>
      </c>
    </row>
    <row r="1042" spans="5:13" ht="105" x14ac:dyDescent="0.25">
      <c r="E1042" s="27" t="s">
        <v>411</v>
      </c>
      <c r="F1042" s="28" t="s">
        <v>314</v>
      </c>
      <c r="G1042" s="28" t="s">
        <v>58</v>
      </c>
      <c r="I1042" s="27" t="s">
        <v>287</v>
      </c>
      <c r="J1042" s="27" t="s">
        <v>452</v>
      </c>
      <c r="K1042" s="27" t="s">
        <v>458</v>
      </c>
      <c r="L1042" s="27" t="s">
        <v>372</v>
      </c>
      <c r="M1042" s="27" t="s">
        <v>439</v>
      </c>
    </row>
    <row r="1043" spans="5:13" ht="105" x14ac:dyDescent="0.25">
      <c r="E1043" s="27" t="s">
        <v>326</v>
      </c>
      <c r="F1043" s="28" t="s">
        <v>149</v>
      </c>
      <c r="G1043" s="28" t="s">
        <v>58</v>
      </c>
      <c r="I1043" s="27" t="s">
        <v>287</v>
      </c>
      <c r="J1043" s="27" t="s">
        <v>312</v>
      </c>
      <c r="K1043" s="27" t="s">
        <v>458</v>
      </c>
      <c r="L1043" s="27" t="s">
        <v>261</v>
      </c>
      <c r="M1043" s="27" t="s">
        <v>86</v>
      </c>
    </row>
    <row r="1044" spans="5:13" ht="135" x14ac:dyDescent="0.25">
      <c r="E1044" s="27" t="s">
        <v>596</v>
      </c>
      <c r="F1044" s="28" t="s">
        <v>594</v>
      </c>
      <c r="G1044" s="28" t="s">
        <v>58</v>
      </c>
      <c r="I1044" s="27" t="s">
        <v>311</v>
      </c>
      <c r="J1044" s="27" t="s">
        <v>282</v>
      </c>
      <c r="K1044" s="27" t="s">
        <v>327</v>
      </c>
      <c r="L1044" s="27" t="s">
        <v>289</v>
      </c>
      <c r="M1044" s="27" t="s">
        <v>366</v>
      </c>
    </row>
    <row r="1045" spans="5:13" ht="105" x14ac:dyDescent="0.25">
      <c r="E1045" s="27" t="s">
        <v>411</v>
      </c>
      <c r="F1045" s="28" t="s">
        <v>399</v>
      </c>
      <c r="G1045" s="28" t="s">
        <v>58</v>
      </c>
      <c r="I1045" s="27" t="s">
        <v>287</v>
      </c>
      <c r="J1045" s="27" t="s">
        <v>178</v>
      </c>
      <c r="K1045" s="27" t="s">
        <v>294</v>
      </c>
      <c r="L1045" s="27" t="s">
        <v>522</v>
      </c>
      <c r="M1045" s="27" t="s">
        <v>439</v>
      </c>
    </row>
    <row r="1046" spans="5:13" ht="75" x14ac:dyDescent="0.25">
      <c r="E1046" s="27" t="s">
        <v>462</v>
      </c>
      <c r="F1046" s="28" t="s">
        <v>506</v>
      </c>
      <c r="G1046" s="28" t="s">
        <v>58</v>
      </c>
      <c r="I1046" s="27" t="s">
        <v>369</v>
      </c>
      <c r="J1046" s="27" t="s">
        <v>260</v>
      </c>
      <c r="K1046" s="27" t="s">
        <v>464</v>
      </c>
      <c r="L1046" s="27" t="s">
        <v>261</v>
      </c>
      <c r="M1046" s="27" t="s">
        <v>86</v>
      </c>
    </row>
    <row r="1047" spans="5:13" ht="120" x14ac:dyDescent="0.25">
      <c r="E1047" s="27" t="s">
        <v>462</v>
      </c>
      <c r="F1047" s="28" t="s">
        <v>491</v>
      </c>
      <c r="G1047" s="28" t="s">
        <v>425</v>
      </c>
      <c r="I1047" s="27" t="s">
        <v>590</v>
      </c>
      <c r="J1047" s="27" t="s">
        <v>319</v>
      </c>
      <c r="K1047" s="27" t="s">
        <v>464</v>
      </c>
      <c r="L1047" s="27" t="s">
        <v>414</v>
      </c>
      <c r="M1047" s="27" t="s">
        <v>366</v>
      </c>
    </row>
    <row r="1048" spans="5:13" ht="105" x14ac:dyDescent="0.25">
      <c r="E1048" s="27" t="s">
        <v>462</v>
      </c>
      <c r="F1048" s="28" t="s">
        <v>248</v>
      </c>
      <c r="G1048" s="28" t="s">
        <v>58</v>
      </c>
      <c r="I1048" s="27" t="s">
        <v>287</v>
      </c>
      <c r="J1048" s="27" t="s">
        <v>312</v>
      </c>
      <c r="K1048" s="27" t="s">
        <v>464</v>
      </c>
      <c r="L1048" s="27" t="s">
        <v>522</v>
      </c>
      <c r="M1048" s="27" t="s">
        <v>86</v>
      </c>
    </row>
    <row r="1049" spans="5:13" ht="75" x14ac:dyDescent="0.25">
      <c r="E1049" s="27" t="s">
        <v>547</v>
      </c>
      <c r="F1049" s="28" t="s">
        <v>456</v>
      </c>
      <c r="G1049" s="28" t="s">
        <v>356</v>
      </c>
      <c r="I1049" s="27" t="s">
        <v>311</v>
      </c>
      <c r="J1049" s="27" t="s">
        <v>359</v>
      </c>
      <c r="K1049" s="27" t="s">
        <v>315</v>
      </c>
      <c r="L1049" s="27" t="s">
        <v>522</v>
      </c>
      <c r="M1049" s="27" t="s">
        <v>86</v>
      </c>
    </row>
    <row r="1050" spans="5:13" ht="105" x14ac:dyDescent="0.25">
      <c r="E1050" s="27" t="s">
        <v>462</v>
      </c>
      <c r="F1050" s="28" t="s">
        <v>149</v>
      </c>
      <c r="G1050" s="28" t="s">
        <v>58</v>
      </c>
      <c r="I1050" s="27" t="s">
        <v>287</v>
      </c>
      <c r="J1050" s="27" t="s">
        <v>260</v>
      </c>
      <c r="K1050" s="27" t="s">
        <v>315</v>
      </c>
      <c r="L1050" s="27" t="s">
        <v>331</v>
      </c>
      <c r="M1050" s="27" t="s">
        <v>86</v>
      </c>
    </row>
    <row r="1051" spans="5:13" ht="135" x14ac:dyDescent="0.25">
      <c r="E1051" s="27" t="s">
        <v>361</v>
      </c>
      <c r="F1051" s="28" t="s">
        <v>149</v>
      </c>
      <c r="G1051" s="28" t="s">
        <v>58</v>
      </c>
      <c r="I1051" s="27" t="s">
        <v>276</v>
      </c>
      <c r="J1051" s="27" t="s">
        <v>359</v>
      </c>
      <c r="K1051" s="27" t="s">
        <v>327</v>
      </c>
      <c r="L1051" s="27" t="s">
        <v>95</v>
      </c>
      <c r="M1051" s="27" t="s">
        <v>439</v>
      </c>
    </row>
    <row r="1052" spans="5:13" ht="105" x14ac:dyDescent="0.25">
      <c r="E1052" s="27" t="s">
        <v>326</v>
      </c>
      <c r="F1052" s="28" t="s">
        <v>248</v>
      </c>
      <c r="G1052" s="28" t="s">
        <v>346</v>
      </c>
      <c r="I1052" s="27" t="s">
        <v>249</v>
      </c>
      <c r="J1052" s="27" t="s">
        <v>359</v>
      </c>
      <c r="K1052" s="27" t="s">
        <v>294</v>
      </c>
      <c r="L1052" s="27" t="s">
        <v>372</v>
      </c>
      <c r="M1052" s="27" t="s">
        <v>435</v>
      </c>
    </row>
    <row r="1053" spans="5:13" ht="135" x14ac:dyDescent="0.25">
      <c r="E1053" s="27" t="s">
        <v>431</v>
      </c>
      <c r="F1053" s="28" t="s">
        <v>399</v>
      </c>
      <c r="G1053" s="28" t="s">
        <v>58</v>
      </c>
      <c r="I1053" s="27" t="s">
        <v>249</v>
      </c>
      <c r="J1053" s="27" t="s">
        <v>312</v>
      </c>
      <c r="K1053" s="27" t="s">
        <v>327</v>
      </c>
      <c r="L1053" s="27" t="s">
        <v>331</v>
      </c>
      <c r="M1053" s="27" t="s">
        <v>366</v>
      </c>
    </row>
    <row r="1054" spans="5:13" ht="105" x14ac:dyDescent="0.25">
      <c r="E1054" s="27" t="s">
        <v>462</v>
      </c>
      <c r="F1054" s="28" t="s">
        <v>314</v>
      </c>
      <c r="G1054" s="28" t="s">
        <v>58</v>
      </c>
      <c r="I1054" s="27" t="s">
        <v>287</v>
      </c>
      <c r="J1054" s="27" t="s">
        <v>359</v>
      </c>
      <c r="K1054" s="27" t="s">
        <v>464</v>
      </c>
      <c r="L1054" s="27" t="s">
        <v>372</v>
      </c>
      <c r="M1054" s="27" t="s">
        <v>86</v>
      </c>
    </row>
    <row r="1055" spans="5:13" ht="120" x14ac:dyDescent="0.25">
      <c r="E1055" s="27" t="s">
        <v>547</v>
      </c>
      <c r="F1055" s="28" t="s">
        <v>608</v>
      </c>
      <c r="G1055" s="28" t="s">
        <v>58</v>
      </c>
      <c r="I1055" s="27" t="s">
        <v>276</v>
      </c>
      <c r="J1055" s="27" t="s">
        <v>388</v>
      </c>
      <c r="K1055" s="27" t="s">
        <v>288</v>
      </c>
      <c r="L1055" s="27"/>
      <c r="M1055" s="27" t="s">
        <v>86</v>
      </c>
    </row>
    <row r="1056" spans="5:13" ht="120" x14ac:dyDescent="0.25">
      <c r="E1056" s="27" t="s">
        <v>462</v>
      </c>
      <c r="F1056" s="28" t="s">
        <v>594</v>
      </c>
      <c r="G1056" s="28" t="s">
        <v>58</v>
      </c>
      <c r="I1056" s="27" t="s">
        <v>311</v>
      </c>
      <c r="J1056" s="27" t="s">
        <v>452</v>
      </c>
      <c r="K1056" s="27" t="s">
        <v>288</v>
      </c>
      <c r="L1056" s="27" t="s">
        <v>331</v>
      </c>
      <c r="M1056" s="27" t="s">
        <v>277</v>
      </c>
    </row>
    <row r="1057" spans="5:13" ht="120" x14ac:dyDescent="0.25">
      <c r="E1057" s="27" t="s">
        <v>462</v>
      </c>
      <c r="F1057" s="28" t="s">
        <v>286</v>
      </c>
      <c r="G1057" s="28" t="s">
        <v>317</v>
      </c>
      <c r="I1057" s="27" t="s">
        <v>311</v>
      </c>
      <c r="J1057" s="27" t="s">
        <v>282</v>
      </c>
      <c r="K1057" s="27" t="s">
        <v>288</v>
      </c>
      <c r="L1057" s="27"/>
      <c r="M1057" s="27" t="s">
        <v>86</v>
      </c>
    </row>
    <row r="1058" spans="5:13" ht="105" x14ac:dyDescent="0.25">
      <c r="E1058" s="27" t="s">
        <v>600</v>
      </c>
      <c r="F1058" s="28" t="s">
        <v>399</v>
      </c>
      <c r="G1058" s="28" t="s">
        <v>371</v>
      </c>
      <c r="I1058" s="27" t="s">
        <v>369</v>
      </c>
      <c r="J1058" s="27" t="s">
        <v>282</v>
      </c>
      <c r="K1058" s="27" t="s">
        <v>294</v>
      </c>
      <c r="L1058" s="27" t="s">
        <v>289</v>
      </c>
    </row>
    <row r="1059" spans="5:13" ht="135" x14ac:dyDescent="0.25">
      <c r="E1059" s="27" t="s">
        <v>462</v>
      </c>
      <c r="F1059" s="28" t="s">
        <v>149</v>
      </c>
      <c r="G1059" s="28" t="s">
        <v>58</v>
      </c>
      <c r="I1059" s="27" t="s">
        <v>311</v>
      </c>
      <c r="J1059" s="27" t="s">
        <v>297</v>
      </c>
      <c r="K1059" s="27" t="s">
        <v>327</v>
      </c>
      <c r="L1059" s="27" t="s">
        <v>478</v>
      </c>
    </row>
    <row r="1060" spans="5:13" ht="120" x14ac:dyDescent="0.25">
      <c r="E1060" s="27" t="s">
        <v>547</v>
      </c>
      <c r="F1060" s="28" t="s">
        <v>144</v>
      </c>
      <c r="G1060" s="28" t="s">
        <v>58</v>
      </c>
      <c r="I1060" s="27" t="s">
        <v>318</v>
      </c>
      <c r="J1060" s="27" t="s">
        <v>319</v>
      </c>
      <c r="K1060" s="27" t="s">
        <v>458</v>
      </c>
      <c r="L1060" s="27" t="s">
        <v>267</v>
      </c>
    </row>
    <row r="1061" spans="5:13" ht="135" x14ac:dyDescent="0.25">
      <c r="E1061" s="27" t="s">
        <v>600</v>
      </c>
      <c r="F1061" s="28" t="s">
        <v>397</v>
      </c>
      <c r="G1061" s="28" t="s">
        <v>58</v>
      </c>
      <c r="I1061" s="27" t="s">
        <v>287</v>
      </c>
      <c r="J1061" s="27" t="s">
        <v>511</v>
      </c>
      <c r="K1061" s="27" t="s">
        <v>327</v>
      </c>
      <c r="L1061" s="27" t="s">
        <v>267</v>
      </c>
    </row>
    <row r="1062" spans="5:13" ht="105" x14ac:dyDescent="0.25">
      <c r="E1062" s="27" t="s">
        <v>462</v>
      </c>
      <c r="F1062" s="28" t="s">
        <v>149</v>
      </c>
      <c r="G1062" s="28" t="s">
        <v>58</v>
      </c>
      <c r="I1062" s="27" t="s">
        <v>369</v>
      </c>
      <c r="J1062" s="27" t="s">
        <v>312</v>
      </c>
      <c r="K1062" s="27" t="s">
        <v>458</v>
      </c>
      <c r="L1062" s="27" t="s">
        <v>351</v>
      </c>
    </row>
    <row r="1063" spans="5:13" ht="75" x14ac:dyDescent="0.25">
      <c r="E1063" s="27" t="s">
        <v>462</v>
      </c>
      <c r="F1063" s="28" t="s">
        <v>149</v>
      </c>
      <c r="G1063" s="28" t="s">
        <v>58</v>
      </c>
      <c r="I1063" s="27" t="s">
        <v>311</v>
      </c>
      <c r="J1063" s="27" t="s">
        <v>178</v>
      </c>
      <c r="K1063" s="27" t="s">
        <v>464</v>
      </c>
      <c r="L1063" s="27" t="s">
        <v>365</v>
      </c>
    </row>
    <row r="1064" spans="5:13" ht="90" x14ac:dyDescent="0.25">
      <c r="E1064" s="27" t="s">
        <v>323</v>
      </c>
      <c r="F1064" s="28" t="s">
        <v>612</v>
      </c>
      <c r="G1064" s="28" t="s">
        <v>346</v>
      </c>
      <c r="I1064" s="27" t="s">
        <v>463</v>
      </c>
      <c r="J1064" s="27" t="s">
        <v>359</v>
      </c>
      <c r="K1064" s="27" t="s">
        <v>464</v>
      </c>
      <c r="L1064" s="27" t="s">
        <v>522</v>
      </c>
    </row>
    <row r="1065" spans="5:13" ht="90" x14ac:dyDescent="0.25">
      <c r="E1065" s="27" t="s">
        <v>454</v>
      </c>
      <c r="F1065" s="28" t="s">
        <v>149</v>
      </c>
      <c r="G1065" s="28" t="s">
        <v>346</v>
      </c>
      <c r="I1065" s="27" t="s">
        <v>349</v>
      </c>
      <c r="J1065" s="27" t="s">
        <v>282</v>
      </c>
      <c r="K1065" s="27" t="s">
        <v>464</v>
      </c>
      <c r="L1065" s="27" t="s">
        <v>414</v>
      </c>
    </row>
    <row r="1066" spans="5:13" ht="120" x14ac:dyDescent="0.25">
      <c r="E1066" s="27" t="s">
        <v>462</v>
      </c>
      <c r="F1066" s="28" t="s">
        <v>149</v>
      </c>
      <c r="G1066" s="28" t="s">
        <v>248</v>
      </c>
      <c r="I1066" s="27" t="s">
        <v>292</v>
      </c>
      <c r="J1066" s="27" t="s">
        <v>319</v>
      </c>
      <c r="K1066" s="27" t="s">
        <v>320</v>
      </c>
      <c r="L1066" s="27" t="s">
        <v>372</v>
      </c>
    </row>
    <row r="1067" spans="5:13" ht="105" x14ac:dyDescent="0.25">
      <c r="E1067" s="27" t="s">
        <v>462</v>
      </c>
      <c r="F1067" s="28" t="s">
        <v>144</v>
      </c>
      <c r="G1067" s="28" t="s">
        <v>371</v>
      </c>
      <c r="I1067" s="27" t="s">
        <v>287</v>
      </c>
      <c r="J1067" s="27" t="s">
        <v>282</v>
      </c>
      <c r="K1067" s="27" t="s">
        <v>458</v>
      </c>
      <c r="L1067" s="27" t="s">
        <v>331</v>
      </c>
    </row>
    <row r="1068" spans="5:13" ht="90" x14ac:dyDescent="0.25">
      <c r="E1068" s="27" t="s">
        <v>462</v>
      </c>
      <c r="F1068" s="28" t="s">
        <v>612</v>
      </c>
      <c r="G1068" s="28" t="s">
        <v>346</v>
      </c>
      <c r="I1068" s="27" t="s">
        <v>311</v>
      </c>
      <c r="J1068" s="27" t="s">
        <v>282</v>
      </c>
      <c r="K1068" s="27" t="s">
        <v>464</v>
      </c>
      <c r="L1068" s="27" t="s">
        <v>267</v>
      </c>
    </row>
    <row r="1069" spans="5:13" ht="120" x14ac:dyDescent="0.25">
      <c r="E1069" s="27" t="s">
        <v>462</v>
      </c>
      <c r="F1069" s="28" t="s">
        <v>314</v>
      </c>
      <c r="G1069" s="28" t="s">
        <v>58</v>
      </c>
      <c r="I1069" s="27" t="s">
        <v>287</v>
      </c>
      <c r="J1069" s="27" t="s">
        <v>406</v>
      </c>
      <c r="K1069" s="27" t="s">
        <v>320</v>
      </c>
      <c r="L1069" s="27" t="s">
        <v>289</v>
      </c>
    </row>
    <row r="1070" spans="5:13" ht="135" x14ac:dyDescent="0.25">
      <c r="E1070" s="27" t="s">
        <v>323</v>
      </c>
      <c r="F1070" s="28" t="s">
        <v>399</v>
      </c>
      <c r="G1070" s="28" t="s">
        <v>58</v>
      </c>
      <c r="I1070" s="27" t="s">
        <v>318</v>
      </c>
      <c r="J1070" s="27" t="s">
        <v>499</v>
      </c>
      <c r="K1070" s="27" t="s">
        <v>327</v>
      </c>
      <c r="L1070" s="27" t="s">
        <v>289</v>
      </c>
    </row>
    <row r="1071" spans="5:13" ht="75" x14ac:dyDescent="0.25">
      <c r="E1071" s="27" t="s">
        <v>462</v>
      </c>
      <c r="F1071" s="28" t="s">
        <v>397</v>
      </c>
      <c r="G1071" s="28" t="s">
        <v>58</v>
      </c>
      <c r="I1071" s="27" t="s">
        <v>444</v>
      </c>
      <c r="J1071" s="27" t="s">
        <v>452</v>
      </c>
      <c r="K1071" s="27" t="s">
        <v>94</v>
      </c>
      <c r="L1071" s="27" t="s">
        <v>331</v>
      </c>
    </row>
    <row r="1072" spans="5:13" ht="75" x14ac:dyDescent="0.25">
      <c r="E1072" s="27" t="s">
        <v>462</v>
      </c>
      <c r="F1072" s="28" t="s">
        <v>149</v>
      </c>
      <c r="G1072" s="28" t="s">
        <v>356</v>
      </c>
      <c r="I1072" s="27" t="s">
        <v>311</v>
      </c>
      <c r="J1072" s="27" t="s">
        <v>499</v>
      </c>
      <c r="K1072" s="27" t="s">
        <v>464</v>
      </c>
      <c r="L1072" s="27" t="s">
        <v>525</v>
      </c>
    </row>
    <row r="1073" spans="5:12" ht="90" x14ac:dyDescent="0.25">
      <c r="E1073" s="27" t="s">
        <v>462</v>
      </c>
      <c r="F1073" s="28" t="s">
        <v>149</v>
      </c>
      <c r="G1073" s="28" t="s">
        <v>356</v>
      </c>
      <c r="I1073" s="27" t="s">
        <v>386</v>
      </c>
      <c r="J1073" s="27" t="s">
        <v>499</v>
      </c>
      <c r="K1073" s="27" t="s">
        <v>395</v>
      </c>
      <c r="L1073" s="27" t="s">
        <v>372</v>
      </c>
    </row>
    <row r="1074" spans="5:12" ht="90" x14ac:dyDescent="0.25">
      <c r="E1074" s="27" t="s">
        <v>462</v>
      </c>
      <c r="F1074" s="28" t="s">
        <v>397</v>
      </c>
      <c r="G1074" s="28" t="s">
        <v>346</v>
      </c>
      <c r="I1074" s="27" t="s">
        <v>349</v>
      </c>
      <c r="J1074" s="27" t="s">
        <v>260</v>
      </c>
      <c r="K1074" s="27" t="s">
        <v>458</v>
      </c>
      <c r="L1074" s="27" t="s">
        <v>289</v>
      </c>
    </row>
    <row r="1075" spans="5:12" ht="90" x14ac:dyDescent="0.25">
      <c r="E1075" s="27" t="s">
        <v>462</v>
      </c>
      <c r="F1075" s="28" t="s">
        <v>397</v>
      </c>
      <c r="G1075" s="28" t="s">
        <v>58</v>
      </c>
      <c r="I1075" s="27" t="s">
        <v>537</v>
      </c>
      <c r="J1075" s="27" t="s">
        <v>282</v>
      </c>
      <c r="K1075" s="27" t="s">
        <v>458</v>
      </c>
      <c r="L1075" s="27" t="s">
        <v>372</v>
      </c>
    </row>
    <row r="1076" spans="5:12" ht="135" x14ac:dyDescent="0.25">
      <c r="E1076" s="27" t="s">
        <v>411</v>
      </c>
      <c r="F1076" s="28" t="s">
        <v>370</v>
      </c>
      <c r="G1076" s="28" t="s">
        <v>58</v>
      </c>
      <c r="I1076" s="27" t="s">
        <v>349</v>
      </c>
      <c r="J1076" s="27" t="s">
        <v>359</v>
      </c>
      <c r="K1076" s="27" t="s">
        <v>327</v>
      </c>
      <c r="L1076" s="27" t="s">
        <v>478</v>
      </c>
    </row>
    <row r="1077" spans="5:12" ht="120" x14ac:dyDescent="0.25">
      <c r="E1077" s="27" t="s">
        <v>323</v>
      </c>
      <c r="F1077" s="28" t="s">
        <v>397</v>
      </c>
      <c r="G1077" s="28" t="s">
        <v>58</v>
      </c>
      <c r="I1077" s="27" t="s">
        <v>249</v>
      </c>
      <c r="J1077" s="27" t="s">
        <v>511</v>
      </c>
      <c r="K1077" s="27" t="s">
        <v>288</v>
      </c>
      <c r="L1077" s="27" t="s">
        <v>414</v>
      </c>
    </row>
    <row r="1078" spans="5:12" ht="105" x14ac:dyDescent="0.25">
      <c r="E1078" s="27" t="s">
        <v>323</v>
      </c>
      <c r="F1078" s="28" t="s">
        <v>149</v>
      </c>
      <c r="G1078" s="28" t="s">
        <v>346</v>
      </c>
      <c r="I1078" s="27" t="s">
        <v>336</v>
      </c>
      <c r="J1078" s="27" t="s">
        <v>483</v>
      </c>
      <c r="K1078" s="27" t="s">
        <v>458</v>
      </c>
      <c r="L1078" s="27" t="s">
        <v>414</v>
      </c>
    </row>
    <row r="1079" spans="5:12" ht="135" x14ac:dyDescent="0.25">
      <c r="E1079" s="27" t="s">
        <v>323</v>
      </c>
      <c r="F1079" s="28" t="s">
        <v>149</v>
      </c>
      <c r="G1079" s="28" t="s">
        <v>371</v>
      </c>
      <c r="I1079" s="27" t="s">
        <v>369</v>
      </c>
      <c r="J1079" s="27" t="s">
        <v>413</v>
      </c>
      <c r="K1079" s="27" t="s">
        <v>327</v>
      </c>
      <c r="L1079" s="27" t="s">
        <v>372</v>
      </c>
    </row>
    <row r="1080" spans="5:12" ht="105" x14ac:dyDescent="0.25">
      <c r="E1080" s="27" t="s">
        <v>462</v>
      </c>
      <c r="F1080" s="28" t="s">
        <v>612</v>
      </c>
      <c r="G1080" s="28" t="s">
        <v>58</v>
      </c>
      <c r="I1080" s="27" t="s">
        <v>386</v>
      </c>
      <c r="J1080" s="27" t="s">
        <v>406</v>
      </c>
      <c r="K1080" s="27" t="s">
        <v>294</v>
      </c>
      <c r="L1080" s="27" t="s">
        <v>372</v>
      </c>
    </row>
    <row r="1081" spans="5:12" ht="135" x14ac:dyDescent="0.25">
      <c r="E1081" s="27" t="s">
        <v>462</v>
      </c>
      <c r="F1081" s="28" t="s">
        <v>541</v>
      </c>
      <c r="G1081" s="28" t="s">
        <v>346</v>
      </c>
      <c r="I1081" s="27" t="s">
        <v>537</v>
      </c>
      <c r="J1081" s="27" t="s">
        <v>406</v>
      </c>
      <c r="K1081" s="27" t="s">
        <v>327</v>
      </c>
      <c r="L1081" s="27" t="s">
        <v>522</v>
      </c>
    </row>
    <row r="1082" spans="5:12" ht="75" x14ac:dyDescent="0.25">
      <c r="E1082" s="27" t="s">
        <v>462</v>
      </c>
      <c r="F1082" s="28" t="s">
        <v>506</v>
      </c>
      <c r="G1082" s="28" t="s">
        <v>275</v>
      </c>
      <c r="I1082" s="27" t="s">
        <v>311</v>
      </c>
      <c r="J1082" s="27" t="s">
        <v>178</v>
      </c>
      <c r="K1082" s="27" t="s">
        <v>464</v>
      </c>
      <c r="L1082" s="27" t="s">
        <v>525</v>
      </c>
    </row>
    <row r="1083" spans="5:12" ht="90" x14ac:dyDescent="0.25">
      <c r="E1083" s="27" t="s">
        <v>323</v>
      </c>
      <c r="F1083" s="28" t="s">
        <v>397</v>
      </c>
      <c r="G1083" s="28" t="s">
        <v>425</v>
      </c>
      <c r="I1083" s="27" t="s">
        <v>318</v>
      </c>
      <c r="J1083" s="27" t="s">
        <v>413</v>
      </c>
      <c r="K1083" s="27" t="s">
        <v>458</v>
      </c>
      <c r="L1083" s="27" t="s">
        <v>566</v>
      </c>
    </row>
    <row r="1084" spans="5:12" ht="120" x14ac:dyDescent="0.25">
      <c r="E1084" s="27" t="s">
        <v>361</v>
      </c>
      <c r="F1084" s="28" t="s">
        <v>397</v>
      </c>
      <c r="G1084" s="28" t="s">
        <v>275</v>
      </c>
      <c r="I1084" s="27" t="s">
        <v>336</v>
      </c>
      <c r="J1084" s="27" t="s">
        <v>359</v>
      </c>
      <c r="K1084" s="27" t="s">
        <v>320</v>
      </c>
      <c r="L1084" s="27" t="s">
        <v>289</v>
      </c>
    </row>
    <row r="1085" spans="5:12" ht="120" x14ac:dyDescent="0.25">
      <c r="E1085" s="27" t="s">
        <v>596</v>
      </c>
      <c r="F1085" s="28" t="s">
        <v>612</v>
      </c>
      <c r="G1085" s="28" t="s">
        <v>275</v>
      </c>
      <c r="I1085" s="27" t="s">
        <v>465</v>
      </c>
      <c r="J1085" s="27" t="s">
        <v>413</v>
      </c>
      <c r="K1085" s="27" t="s">
        <v>320</v>
      </c>
      <c r="L1085" s="27" t="s">
        <v>478</v>
      </c>
    </row>
    <row r="1086" spans="5:12" ht="90" x14ac:dyDescent="0.25">
      <c r="E1086" s="27" t="s">
        <v>462</v>
      </c>
      <c r="F1086" s="28" t="s">
        <v>399</v>
      </c>
      <c r="G1086" s="28" t="s">
        <v>58</v>
      </c>
      <c r="I1086" s="27" t="s">
        <v>336</v>
      </c>
      <c r="J1086" s="27" t="s">
        <v>297</v>
      </c>
      <c r="K1086" s="27" t="s">
        <v>458</v>
      </c>
      <c r="L1086" s="27" t="s">
        <v>365</v>
      </c>
    </row>
    <row r="1087" spans="5:12" ht="120" x14ac:dyDescent="0.25">
      <c r="E1087" s="27" t="s">
        <v>323</v>
      </c>
      <c r="F1087" s="28" t="s">
        <v>506</v>
      </c>
      <c r="G1087" s="28" t="s">
        <v>356</v>
      </c>
      <c r="I1087" s="27" t="s">
        <v>318</v>
      </c>
      <c r="J1087" s="27" t="s">
        <v>319</v>
      </c>
      <c r="K1087" s="27" t="s">
        <v>94</v>
      </c>
      <c r="L1087" s="27" t="s">
        <v>351</v>
      </c>
    </row>
    <row r="1088" spans="5:12" ht="120" x14ac:dyDescent="0.25">
      <c r="E1088" s="27" t="s">
        <v>462</v>
      </c>
      <c r="F1088" s="28" t="s">
        <v>612</v>
      </c>
      <c r="G1088" s="28" t="s">
        <v>356</v>
      </c>
      <c r="I1088" s="27" t="s">
        <v>311</v>
      </c>
      <c r="J1088" s="27" t="s">
        <v>359</v>
      </c>
      <c r="K1088" s="27" t="s">
        <v>320</v>
      </c>
      <c r="L1088" s="27" t="s">
        <v>267</v>
      </c>
    </row>
    <row r="1089" spans="5:12" ht="120" x14ac:dyDescent="0.25">
      <c r="E1089" s="27" t="s">
        <v>323</v>
      </c>
      <c r="F1089" s="28" t="s">
        <v>286</v>
      </c>
      <c r="G1089" s="28" t="s">
        <v>356</v>
      </c>
      <c r="I1089" s="27" t="s">
        <v>349</v>
      </c>
      <c r="J1089" s="27" t="s">
        <v>319</v>
      </c>
      <c r="K1089" s="27" t="s">
        <v>320</v>
      </c>
      <c r="L1089" s="27" t="s">
        <v>267</v>
      </c>
    </row>
    <row r="1090" spans="5:12" ht="120" x14ac:dyDescent="0.25">
      <c r="E1090" s="27" t="s">
        <v>462</v>
      </c>
      <c r="F1090" s="28" t="s">
        <v>397</v>
      </c>
      <c r="G1090" s="28" t="s">
        <v>58</v>
      </c>
      <c r="I1090" s="27" t="s">
        <v>336</v>
      </c>
      <c r="J1090" s="27" t="s">
        <v>297</v>
      </c>
      <c r="K1090" s="27" t="s">
        <v>320</v>
      </c>
      <c r="L1090" s="27" t="s">
        <v>532</v>
      </c>
    </row>
    <row r="1091" spans="5:12" ht="90" x14ac:dyDescent="0.25">
      <c r="E1091" s="27" t="s">
        <v>323</v>
      </c>
      <c r="F1091" s="28" t="s">
        <v>399</v>
      </c>
      <c r="G1091" s="28" t="s">
        <v>346</v>
      </c>
      <c r="I1091" s="27" t="s">
        <v>386</v>
      </c>
      <c r="J1091" s="27" t="s">
        <v>531</v>
      </c>
      <c r="K1091" s="27" t="s">
        <v>315</v>
      </c>
      <c r="L1091" s="27" t="s">
        <v>289</v>
      </c>
    </row>
    <row r="1092" spans="5:12" ht="135" x14ac:dyDescent="0.25">
      <c r="E1092" s="27" t="s">
        <v>323</v>
      </c>
      <c r="F1092" s="28" t="s">
        <v>506</v>
      </c>
      <c r="G1092" s="28" t="s">
        <v>356</v>
      </c>
      <c r="I1092" s="27" t="s">
        <v>444</v>
      </c>
      <c r="J1092" s="27" t="s">
        <v>518</v>
      </c>
      <c r="K1092" s="27" t="s">
        <v>327</v>
      </c>
      <c r="L1092" s="27" t="s">
        <v>522</v>
      </c>
    </row>
    <row r="1093" spans="5:12" ht="120" x14ac:dyDescent="0.25">
      <c r="E1093" s="27" t="s">
        <v>462</v>
      </c>
      <c r="F1093" s="28" t="s">
        <v>149</v>
      </c>
      <c r="G1093" s="28" t="s">
        <v>425</v>
      </c>
      <c r="I1093" s="27" t="s">
        <v>311</v>
      </c>
      <c r="J1093" s="27" t="s">
        <v>388</v>
      </c>
      <c r="K1093" s="27" t="s">
        <v>320</v>
      </c>
      <c r="L1093" s="27" t="s">
        <v>532</v>
      </c>
    </row>
    <row r="1094" spans="5:12" ht="120" x14ac:dyDescent="0.25">
      <c r="E1094" s="27" t="s">
        <v>417</v>
      </c>
      <c r="F1094" s="28" t="s">
        <v>594</v>
      </c>
      <c r="G1094" s="28" t="s">
        <v>371</v>
      </c>
      <c r="I1094" s="27" t="s">
        <v>318</v>
      </c>
      <c r="J1094" s="27" t="s">
        <v>319</v>
      </c>
      <c r="K1094" s="27" t="s">
        <v>320</v>
      </c>
      <c r="L1094" s="27" t="s">
        <v>478</v>
      </c>
    </row>
    <row r="1095" spans="5:12" ht="60" x14ac:dyDescent="0.25">
      <c r="E1095" s="27" t="s">
        <v>462</v>
      </c>
      <c r="F1095" s="28" t="s">
        <v>506</v>
      </c>
      <c r="G1095" s="28" t="s">
        <v>346</v>
      </c>
      <c r="I1095" s="27" t="s">
        <v>318</v>
      </c>
      <c r="J1095" s="27" t="s">
        <v>499</v>
      </c>
      <c r="K1095" s="27" t="s">
        <v>395</v>
      </c>
      <c r="L1095" s="27" t="s">
        <v>522</v>
      </c>
    </row>
    <row r="1096" spans="5:12" ht="105" x14ac:dyDescent="0.25">
      <c r="E1096" s="27" t="s">
        <v>326</v>
      </c>
      <c r="F1096" s="28" t="s">
        <v>149</v>
      </c>
      <c r="G1096" s="28" t="s">
        <v>371</v>
      </c>
      <c r="I1096" s="27" t="s">
        <v>287</v>
      </c>
      <c r="J1096" s="27" t="s">
        <v>511</v>
      </c>
      <c r="K1096" s="27" t="s">
        <v>464</v>
      </c>
      <c r="L1096" s="27" t="s">
        <v>566</v>
      </c>
    </row>
    <row r="1097" spans="5:12" ht="120" x14ac:dyDescent="0.25">
      <c r="E1097" s="27" t="s">
        <v>411</v>
      </c>
      <c r="F1097" s="28" t="s">
        <v>594</v>
      </c>
      <c r="G1097" s="28" t="s">
        <v>58</v>
      </c>
      <c r="I1097" s="27" t="s">
        <v>311</v>
      </c>
      <c r="J1097" s="27" t="s">
        <v>413</v>
      </c>
      <c r="K1097" s="27" t="s">
        <v>320</v>
      </c>
      <c r="L1097" s="27" t="s">
        <v>478</v>
      </c>
    </row>
    <row r="1098" spans="5:12" ht="90" x14ac:dyDescent="0.25">
      <c r="E1098" s="27" t="s">
        <v>462</v>
      </c>
      <c r="F1098" s="28" t="s">
        <v>149</v>
      </c>
      <c r="G1098" s="28" t="s">
        <v>58</v>
      </c>
      <c r="I1098" s="27" t="s">
        <v>311</v>
      </c>
      <c r="J1098" s="27" t="s">
        <v>518</v>
      </c>
      <c r="K1098" s="27" t="s">
        <v>464</v>
      </c>
      <c r="L1098" s="27" t="s">
        <v>95</v>
      </c>
    </row>
    <row r="1099" spans="5:12" ht="120" x14ac:dyDescent="0.25">
      <c r="E1099" s="27" t="s">
        <v>600</v>
      </c>
      <c r="F1099" s="28" t="s">
        <v>397</v>
      </c>
      <c r="G1099" s="28" t="s">
        <v>58</v>
      </c>
      <c r="I1099" s="27" t="s">
        <v>349</v>
      </c>
      <c r="J1099" s="27" t="s">
        <v>359</v>
      </c>
      <c r="K1099" s="27" t="s">
        <v>320</v>
      </c>
      <c r="L1099" s="27" t="s">
        <v>513</v>
      </c>
    </row>
    <row r="1100" spans="5:12" ht="120" x14ac:dyDescent="0.25">
      <c r="E1100" s="27" t="s">
        <v>462</v>
      </c>
      <c r="F1100" s="28" t="s">
        <v>491</v>
      </c>
      <c r="G1100" s="28" t="s">
        <v>371</v>
      </c>
      <c r="I1100" s="27" t="s">
        <v>537</v>
      </c>
      <c r="J1100" s="27" t="s">
        <v>406</v>
      </c>
      <c r="K1100" s="27" t="s">
        <v>320</v>
      </c>
      <c r="L1100" s="27" t="s">
        <v>267</v>
      </c>
    </row>
    <row r="1101" spans="5:12" ht="105" x14ac:dyDescent="0.25">
      <c r="E1101" s="27" t="s">
        <v>462</v>
      </c>
      <c r="F1101" s="28" t="s">
        <v>399</v>
      </c>
      <c r="G1101" s="28" t="s">
        <v>346</v>
      </c>
      <c r="I1101" s="27" t="s">
        <v>369</v>
      </c>
      <c r="J1101" s="27" t="s">
        <v>359</v>
      </c>
      <c r="K1101" s="27" t="s">
        <v>458</v>
      </c>
      <c r="L1101" s="27" t="s">
        <v>532</v>
      </c>
    </row>
    <row r="1102" spans="5:12" ht="90" x14ac:dyDescent="0.25">
      <c r="E1102" s="27" t="s">
        <v>417</v>
      </c>
      <c r="F1102" s="28" t="s">
        <v>144</v>
      </c>
      <c r="G1102" s="28" t="s">
        <v>58</v>
      </c>
      <c r="I1102" s="27" t="s">
        <v>349</v>
      </c>
      <c r="J1102" s="27" t="s">
        <v>509</v>
      </c>
      <c r="K1102" s="27" t="s">
        <v>458</v>
      </c>
      <c r="L1102" s="27" t="s">
        <v>414</v>
      </c>
    </row>
    <row r="1103" spans="5:12" ht="120" x14ac:dyDescent="0.25">
      <c r="E1103" s="27" t="s">
        <v>462</v>
      </c>
      <c r="F1103" s="28" t="s">
        <v>594</v>
      </c>
      <c r="G1103" s="28" t="s">
        <v>346</v>
      </c>
      <c r="I1103" s="27" t="s">
        <v>444</v>
      </c>
      <c r="J1103" s="27" t="s">
        <v>319</v>
      </c>
      <c r="K1103" s="27" t="s">
        <v>395</v>
      </c>
      <c r="L1103" s="27" t="s">
        <v>321</v>
      </c>
    </row>
    <row r="1104" spans="5:12" ht="90" x14ac:dyDescent="0.25">
      <c r="E1104" s="27" t="s">
        <v>454</v>
      </c>
      <c r="F1104" s="28" t="s">
        <v>608</v>
      </c>
      <c r="G1104" s="53" t="s">
        <v>310</v>
      </c>
      <c r="I1104" s="27" t="s">
        <v>349</v>
      </c>
      <c r="J1104" s="27" t="s">
        <v>413</v>
      </c>
      <c r="K1104" s="27" t="s">
        <v>458</v>
      </c>
      <c r="L1104" s="27" t="s">
        <v>513</v>
      </c>
    </row>
    <row r="1105" spans="5:12" ht="120" x14ac:dyDescent="0.25">
      <c r="E1105" s="27" t="s">
        <v>462</v>
      </c>
      <c r="F1105" s="28" t="s">
        <v>149</v>
      </c>
      <c r="G1105" s="53" t="s">
        <v>303</v>
      </c>
      <c r="I1105" s="27" t="s">
        <v>386</v>
      </c>
      <c r="J1105" s="27" t="s">
        <v>499</v>
      </c>
      <c r="K1105" s="27" t="s">
        <v>320</v>
      </c>
      <c r="L1105" s="27" t="s">
        <v>566</v>
      </c>
    </row>
    <row r="1106" spans="5:12" ht="135" x14ac:dyDescent="0.25">
      <c r="E1106" s="27" t="s">
        <v>596</v>
      </c>
      <c r="F1106" s="28" t="s">
        <v>149</v>
      </c>
      <c r="G1106" s="53" t="s">
        <v>310</v>
      </c>
      <c r="I1106" s="27" t="s">
        <v>311</v>
      </c>
      <c r="J1106" s="27" t="s">
        <v>282</v>
      </c>
      <c r="K1106" s="27" t="s">
        <v>327</v>
      </c>
      <c r="L1106" s="27" t="s">
        <v>351</v>
      </c>
    </row>
    <row r="1107" spans="5:12" ht="60" x14ac:dyDescent="0.25">
      <c r="E1107" s="27" t="s">
        <v>462</v>
      </c>
      <c r="F1107" s="28" t="s">
        <v>370</v>
      </c>
      <c r="G1107" s="53" t="s">
        <v>58</v>
      </c>
      <c r="I1107" s="27" t="s">
        <v>292</v>
      </c>
      <c r="J1107" s="27" t="s">
        <v>359</v>
      </c>
      <c r="K1107" s="27" t="s">
        <v>94</v>
      </c>
      <c r="L1107" s="27" t="s">
        <v>331</v>
      </c>
    </row>
    <row r="1108" spans="5:12" ht="135" x14ac:dyDescent="0.25">
      <c r="E1108" s="27" t="s">
        <v>411</v>
      </c>
      <c r="F1108" s="28" t="s">
        <v>397</v>
      </c>
      <c r="G1108" s="53" t="s">
        <v>310</v>
      </c>
      <c r="I1108" s="27" t="s">
        <v>537</v>
      </c>
      <c r="J1108" s="27" t="s">
        <v>359</v>
      </c>
      <c r="K1108" s="27" t="s">
        <v>327</v>
      </c>
      <c r="L1108" s="27" t="s">
        <v>478</v>
      </c>
    </row>
    <row r="1109" spans="5:12" ht="105" x14ac:dyDescent="0.25">
      <c r="E1109" s="27" t="s">
        <v>462</v>
      </c>
      <c r="F1109" s="28" t="s">
        <v>399</v>
      </c>
      <c r="G1109" s="53" t="s">
        <v>259</v>
      </c>
      <c r="I1109" s="27"/>
      <c r="J1109" s="27" t="s">
        <v>531</v>
      </c>
      <c r="K1109" s="27" t="s">
        <v>458</v>
      </c>
      <c r="L1109" s="27" t="s">
        <v>351</v>
      </c>
    </row>
    <row r="1110" spans="5:12" ht="120" x14ac:dyDescent="0.25">
      <c r="E1110" s="27" t="s">
        <v>361</v>
      </c>
      <c r="F1110" s="28" t="s">
        <v>608</v>
      </c>
      <c r="G1110" s="53" t="s">
        <v>303</v>
      </c>
      <c r="I1110" s="27" t="s">
        <v>369</v>
      </c>
      <c r="J1110" s="27" t="s">
        <v>406</v>
      </c>
      <c r="K1110" s="27" t="s">
        <v>320</v>
      </c>
      <c r="L1110" s="27" t="s">
        <v>532</v>
      </c>
    </row>
    <row r="1111" spans="5:12" ht="135" x14ac:dyDescent="0.25">
      <c r="E1111" s="27" t="s">
        <v>462</v>
      </c>
      <c r="F1111" s="28" t="s">
        <v>594</v>
      </c>
      <c r="G1111" s="53" t="s">
        <v>303</v>
      </c>
      <c r="I1111" s="27" t="s">
        <v>437</v>
      </c>
      <c r="J1111" s="27" t="s">
        <v>388</v>
      </c>
      <c r="K1111" s="27" t="s">
        <v>327</v>
      </c>
      <c r="L1111" s="27" t="s">
        <v>267</v>
      </c>
    </row>
    <row r="1112" spans="5:12" ht="135" x14ac:dyDescent="0.25">
      <c r="E1112" s="27" t="s">
        <v>462</v>
      </c>
      <c r="F1112" s="28" t="s">
        <v>608</v>
      </c>
      <c r="G1112" s="53" t="s">
        <v>303</v>
      </c>
      <c r="I1112" s="27" t="s">
        <v>386</v>
      </c>
      <c r="J1112" s="27" t="s">
        <v>483</v>
      </c>
      <c r="K1112" s="27" t="s">
        <v>327</v>
      </c>
      <c r="L1112" s="27" t="s">
        <v>372</v>
      </c>
    </row>
    <row r="1113" spans="5:12" ht="120" x14ac:dyDescent="0.25">
      <c r="E1113" s="27" t="s">
        <v>323</v>
      </c>
      <c r="F1113" s="28" t="s">
        <v>506</v>
      </c>
      <c r="G1113" s="53" t="s">
        <v>259</v>
      </c>
      <c r="I1113" s="27" t="s">
        <v>318</v>
      </c>
      <c r="J1113" s="27" t="s">
        <v>528</v>
      </c>
      <c r="K1113" s="27" t="s">
        <v>94</v>
      </c>
      <c r="L1113" s="27" t="s">
        <v>522</v>
      </c>
    </row>
    <row r="1114" spans="5:12" ht="120" x14ac:dyDescent="0.25">
      <c r="E1114" s="27" t="s">
        <v>411</v>
      </c>
      <c r="F1114" s="28" t="s">
        <v>456</v>
      </c>
      <c r="G1114" s="53" t="s">
        <v>303</v>
      </c>
      <c r="I1114" s="27" t="s">
        <v>386</v>
      </c>
      <c r="J1114" s="27" t="s">
        <v>319</v>
      </c>
      <c r="K1114" s="27" t="s">
        <v>94</v>
      </c>
      <c r="L1114" s="27" t="s">
        <v>514</v>
      </c>
    </row>
    <row r="1115" spans="5:12" ht="120" x14ac:dyDescent="0.25">
      <c r="E1115" s="27" t="s">
        <v>361</v>
      </c>
      <c r="F1115" s="28" t="s">
        <v>399</v>
      </c>
      <c r="G1115" s="53" t="s">
        <v>303</v>
      </c>
      <c r="I1115" s="27" t="s">
        <v>386</v>
      </c>
      <c r="J1115" s="27" t="s">
        <v>406</v>
      </c>
      <c r="K1115" s="27" t="s">
        <v>320</v>
      </c>
      <c r="L1115" s="27" t="s">
        <v>331</v>
      </c>
    </row>
    <row r="1116" spans="5:12" ht="135" x14ac:dyDescent="0.25">
      <c r="E1116" s="27" t="s">
        <v>462</v>
      </c>
      <c r="F1116" s="28" t="s">
        <v>594</v>
      </c>
      <c r="G1116" s="53" t="s">
        <v>248</v>
      </c>
      <c r="I1116" s="27" t="s">
        <v>609</v>
      </c>
      <c r="J1116" s="27"/>
      <c r="K1116" s="27" t="s">
        <v>327</v>
      </c>
      <c r="L1116" s="27" t="s">
        <v>478</v>
      </c>
    </row>
    <row r="1117" spans="5:12" ht="135" x14ac:dyDescent="0.25">
      <c r="E1117" s="27" t="s">
        <v>462</v>
      </c>
      <c r="F1117" s="28" t="s">
        <v>608</v>
      </c>
      <c r="G1117" s="53" t="s">
        <v>310</v>
      </c>
      <c r="I1117" s="27" t="s">
        <v>386</v>
      </c>
      <c r="J1117" s="27" t="s">
        <v>178</v>
      </c>
      <c r="K1117" s="27" t="s">
        <v>327</v>
      </c>
      <c r="L1117" s="27" t="s">
        <v>478</v>
      </c>
    </row>
    <row r="1118" spans="5:12" ht="135" x14ac:dyDescent="0.25">
      <c r="E1118" s="27" t="s">
        <v>462</v>
      </c>
      <c r="F1118" s="28" t="s">
        <v>149</v>
      </c>
      <c r="G1118" s="53" t="s">
        <v>259</v>
      </c>
      <c r="I1118" s="27" t="s">
        <v>292</v>
      </c>
      <c r="J1118" s="27" t="s">
        <v>526</v>
      </c>
      <c r="K1118" s="27" t="s">
        <v>327</v>
      </c>
      <c r="L1118" s="27" t="s">
        <v>351</v>
      </c>
    </row>
    <row r="1119" spans="5:12" ht="120" x14ac:dyDescent="0.25">
      <c r="E1119" s="27" t="s">
        <v>462</v>
      </c>
      <c r="F1119" s="28" t="s">
        <v>149</v>
      </c>
      <c r="G1119" s="53" t="s">
        <v>303</v>
      </c>
      <c r="I1119" s="27" t="s">
        <v>537</v>
      </c>
      <c r="J1119" s="27" t="s">
        <v>297</v>
      </c>
      <c r="K1119" s="27" t="s">
        <v>320</v>
      </c>
      <c r="L1119" s="27" t="s">
        <v>331</v>
      </c>
    </row>
    <row r="1120" spans="5:12" ht="105" x14ac:dyDescent="0.25">
      <c r="E1120" s="27" t="s">
        <v>411</v>
      </c>
      <c r="F1120" s="28" t="s">
        <v>506</v>
      </c>
      <c r="G1120" s="53" t="s">
        <v>303</v>
      </c>
      <c r="I1120" s="27" t="s">
        <v>292</v>
      </c>
      <c r="J1120" s="27" t="s">
        <v>483</v>
      </c>
      <c r="K1120" s="27" t="s">
        <v>395</v>
      </c>
      <c r="L1120" s="27" t="s">
        <v>514</v>
      </c>
    </row>
    <row r="1121" spans="5:12" ht="135" x14ac:dyDescent="0.25">
      <c r="E1121" s="27" t="s">
        <v>323</v>
      </c>
      <c r="F1121" s="28" t="s">
        <v>608</v>
      </c>
      <c r="G1121" s="53" t="s">
        <v>310</v>
      </c>
      <c r="I1121" s="27" t="s">
        <v>437</v>
      </c>
      <c r="J1121" s="27" t="s">
        <v>511</v>
      </c>
      <c r="K1121" s="27" t="s">
        <v>327</v>
      </c>
      <c r="L1121" s="27" t="s">
        <v>478</v>
      </c>
    </row>
    <row r="1122" spans="5:12" ht="120" x14ac:dyDescent="0.25">
      <c r="E1122" s="27" t="s">
        <v>462</v>
      </c>
      <c r="F1122" s="28" t="s">
        <v>149</v>
      </c>
      <c r="G1122" s="53" t="s">
        <v>259</v>
      </c>
      <c r="I1122" s="27" t="s">
        <v>537</v>
      </c>
      <c r="J1122" s="27" t="s">
        <v>526</v>
      </c>
      <c r="K1122" s="27" t="s">
        <v>320</v>
      </c>
      <c r="L1122" s="27" t="s">
        <v>478</v>
      </c>
    </row>
    <row r="1123" spans="5:12" ht="120" x14ac:dyDescent="0.25">
      <c r="E1123" s="27" t="s">
        <v>417</v>
      </c>
      <c r="F1123" s="28" t="s">
        <v>399</v>
      </c>
      <c r="G1123" s="53" t="s">
        <v>303</v>
      </c>
      <c r="I1123" s="27" t="s">
        <v>537</v>
      </c>
      <c r="J1123" s="27" t="s">
        <v>406</v>
      </c>
      <c r="K1123" s="27" t="s">
        <v>320</v>
      </c>
      <c r="L1123" s="27" t="s">
        <v>351</v>
      </c>
    </row>
    <row r="1124" spans="5:12" ht="120" x14ac:dyDescent="0.25">
      <c r="E1124" s="27" t="s">
        <v>361</v>
      </c>
      <c r="F1124" s="28" t="s">
        <v>594</v>
      </c>
      <c r="G1124" s="53" t="s">
        <v>310</v>
      </c>
      <c r="I1124" s="27" t="s">
        <v>292</v>
      </c>
      <c r="J1124" s="27" t="s">
        <v>499</v>
      </c>
      <c r="K1124" s="27" t="s">
        <v>320</v>
      </c>
      <c r="L1124" s="27" t="s">
        <v>513</v>
      </c>
    </row>
    <row r="1125" spans="5:12" ht="120" x14ac:dyDescent="0.25">
      <c r="E1125" s="27" t="s">
        <v>411</v>
      </c>
      <c r="F1125" s="28" t="s">
        <v>491</v>
      </c>
      <c r="G1125" s="53" t="s">
        <v>317</v>
      </c>
      <c r="I1125" s="27" t="s">
        <v>444</v>
      </c>
      <c r="J1125" s="27" t="s">
        <v>528</v>
      </c>
      <c r="K1125" s="27" t="s">
        <v>458</v>
      </c>
      <c r="L1125" s="27" t="s">
        <v>267</v>
      </c>
    </row>
    <row r="1126" spans="5:12" ht="120" x14ac:dyDescent="0.25">
      <c r="E1126" s="27" t="s">
        <v>323</v>
      </c>
      <c r="F1126" s="28" t="s">
        <v>594</v>
      </c>
      <c r="G1126" s="53" t="s">
        <v>425</v>
      </c>
      <c r="I1126" s="27" t="s">
        <v>609</v>
      </c>
      <c r="J1126" s="27" t="s">
        <v>528</v>
      </c>
      <c r="K1126" s="27" t="s">
        <v>94</v>
      </c>
      <c r="L1126" s="27" t="s">
        <v>566</v>
      </c>
    </row>
    <row r="1127" spans="5:12" ht="105" x14ac:dyDescent="0.25">
      <c r="E1127" s="27" t="s">
        <v>323</v>
      </c>
      <c r="F1127" s="28" t="s">
        <v>506</v>
      </c>
      <c r="G1127" s="53" t="s">
        <v>259</v>
      </c>
      <c r="I1127" s="27" t="s">
        <v>349</v>
      </c>
      <c r="J1127" s="27" t="s">
        <v>406</v>
      </c>
      <c r="K1127" s="27" t="s">
        <v>94</v>
      </c>
      <c r="L1127" s="27" t="s">
        <v>351</v>
      </c>
    </row>
    <row r="1128" spans="5:12" ht="90" x14ac:dyDescent="0.25">
      <c r="E1128" s="27" t="s">
        <v>596</v>
      </c>
      <c r="F1128" s="28" t="s">
        <v>608</v>
      </c>
      <c r="G1128" s="53" t="s">
        <v>259</v>
      </c>
      <c r="I1128" s="27" t="s">
        <v>386</v>
      </c>
      <c r="J1128" s="27" t="s">
        <v>297</v>
      </c>
      <c r="K1128" s="27" t="s">
        <v>94</v>
      </c>
      <c r="L1128" s="27" t="s">
        <v>95</v>
      </c>
    </row>
    <row r="1129" spans="5:12" ht="76.5" x14ac:dyDescent="0.25">
      <c r="E1129" s="27" t="s">
        <v>462</v>
      </c>
      <c r="F1129" s="28" t="s">
        <v>149</v>
      </c>
      <c r="G1129" s="53" t="s">
        <v>259</v>
      </c>
      <c r="I1129" s="27" t="s">
        <v>318</v>
      </c>
      <c r="J1129" s="27" t="s">
        <v>178</v>
      </c>
      <c r="K1129" s="27" t="s">
        <v>94</v>
      </c>
      <c r="L1129" s="27" t="s">
        <v>321</v>
      </c>
    </row>
    <row r="1130" spans="5:12" ht="105" x14ac:dyDescent="0.25">
      <c r="E1130" s="27" t="s">
        <v>462</v>
      </c>
      <c r="F1130" s="28" t="s">
        <v>491</v>
      </c>
      <c r="G1130" s="53" t="s">
        <v>310</v>
      </c>
      <c r="I1130" s="27" t="s">
        <v>369</v>
      </c>
      <c r="J1130" s="27" t="s">
        <v>359</v>
      </c>
      <c r="K1130" s="27" t="s">
        <v>94</v>
      </c>
      <c r="L1130" s="27" t="s">
        <v>321</v>
      </c>
    </row>
    <row r="1131" spans="5:12" ht="135" x14ac:dyDescent="0.25">
      <c r="E1131" s="27" t="s">
        <v>323</v>
      </c>
      <c r="F1131" s="28" t="s">
        <v>456</v>
      </c>
      <c r="G1131" s="53" t="s">
        <v>248</v>
      </c>
      <c r="I1131" s="27" t="s">
        <v>444</v>
      </c>
      <c r="J1131" s="27" t="s">
        <v>406</v>
      </c>
      <c r="K1131" s="27" t="s">
        <v>327</v>
      </c>
      <c r="L1131" s="27" t="s">
        <v>351</v>
      </c>
    </row>
    <row r="1132" spans="5:12" ht="105" x14ac:dyDescent="0.25">
      <c r="E1132" s="27" t="s">
        <v>600</v>
      </c>
      <c r="F1132" s="28" t="s">
        <v>594</v>
      </c>
      <c r="G1132" s="53" t="s">
        <v>259</v>
      </c>
      <c r="I1132" s="27" t="s">
        <v>386</v>
      </c>
      <c r="J1132" s="27" t="s">
        <v>526</v>
      </c>
      <c r="K1132" s="27" t="s">
        <v>94</v>
      </c>
      <c r="L1132" s="27" t="s">
        <v>267</v>
      </c>
    </row>
    <row r="1133" spans="5:12" ht="105" x14ac:dyDescent="0.25">
      <c r="E1133" s="27" t="s">
        <v>361</v>
      </c>
      <c r="F1133" s="28" t="s">
        <v>612</v>
      </c>
      <c r="G1133" s="53" t="s">
        <v>303</v>
      </c>
      <c r="I1133" s="27" t="s">
        <v>437</v>
      </c>
      <c r="J1133" s="27" t="s">
        <v>406</v>
      </c>
      <c r="K1133" s="27" t="s">
        <v>94</v>
      </c>
      <c r="L1133" s="27" t="s">
        <v>95</v>
      </c>
    </row>
    <row r="1134" spans="5:12" ht="105" x14ac:dyDescent="0.25">
      <c r="E1134" s="27" t="s">
        <v>411</v>
      </c>
      <c r="F1134" s="28" t="s">
        <v>397</v>
      </c>
      <c r="G1134" s="53" t="s">
        <v>303</v>
      </c>
      <c r="I1134" s="27" t="s">
        <v>444</v>
      </c>
      <c r="J1134" s="27" t="s">
        <v>531</v>
      </c>
      <c r="K1134" s="27" t="s">
        <v>94</v>
      </c>
      <c r="L1134" s="27" t="s">
        <v>351</v>
      </c>
    </row>
    <row r="1135" spans="5:12" ht="120" x14ac:dyDescent="0.25">
      <c r="E1135" s="27" t="s">
        <v>308</v>
      </c>
      <c r="F1135" s="28" t="s">
        <v>144</v>
      </c>
      <c r="G1135" s="53" t="s">
        <v>248</v>
      </c>
      <c r="I1135" s="27" t="s">
        <v>311</v>
      </c>
      <c r="J1135" s="27" t="s">
        <v>388</v>
      </c>
      <c r="K1135" s="27" t="s">
        <v>320</v>
      </c>
      <c r="L1135" s="27" t="s">
        <v>532</v>
      </c>
    </row>
    <row r="1136" spans="5:12" ht="135" x14ac:dyDescent="0.25">
      <c r="E1136" s="27" t="s">
        <v>462</v>
      </c>
      <c r="F1136" s="28" t="s">
        <v>608</v>
      </c>
      <c r="G1136" s="53" t="s">
        <v>317</v>
      </c>
      <c r="I1136" s="27" t="s">
        <v>292</v>
      </c>
      <c r="J1136" s="27" t="s">
        <v>531</v>
      </c>
      <c r="K1136" s="27" t="s">
        <v>327</v>
      </c>
      <c r="L1136" s="27" t="s">
        <v>513</v>
      </c>
    </row>
    <row r="1137" spans="5:12" ht="135" x14ac:dyDescent="0.25">
      <c r="E1137" s="27" t="s">
        <v>431</v>
      </c>
      <c r="F1137" s="28" t="s">
        <v>149</v>
      </c>
      <c r="G1137" s="53" t="s">
        <v>310</v>
      </c>
      <c r="I1137" s="27" t="s">
        <v>437</v>
      </c>
      <c r="J1137" s="27" t="s">
        <v>526</v>
      </c>
      <c r="K1137" s="27" t="s">
        <v>327</v>
      </c>
      <c r="L1137" s="27" t="s">
        <v>95</v>
      </c>
    </row>
    <row r="1138" spans="5:12" ht="105" x14ac:dyDescent="0.25">
      <c r="E1138" s="27" t="s">
        <v>417</v>
      </c>
      <c r="F1138" s="28" t="s">
        <v>491</v>
      </c>
      <c r="G1138" s="53" t="s">
        <v>259</v>
      </c>
      <c r="I1138" s="27" t="s">
        <v>444</v>
      </c>
      <c r="J1138" s="27" t="s">
        <v>483</v>
      </c>
      <c r="K1138" s="27" t="s">
        <v>94</v>
      </c>
      <c r="L1138" s="27" t="s">
        <v>351</v>
      </c>
    </row>
    <row r="1139" spans="5:12" ht="105" x14ac:dyDescent="0.25">
      <c r="E1139" s="27" t="s">
        <v>596</v>
      </c>
      <c r="F1139" s="28" t="s">
        <v>456</v>
      </c>
      <c r="G1139" s="53" t="s">
        <v>303</v>
      </c>
      <c r="I1139" s="27" t="s">
        <v>349</v>
      </c>
      <c r="J1139" s="27" t="s">
        <v>406</v>
      </c>
      <c r="K1139" s="27" t="s">
        <v>94</v>
      </c>
      <c r="L1139" s="27" t="s">
        <v>95</v>
      </c>
    </row>
    <row r="1140" spans="5:12" ht="135" x14ac:dyDescent="0.25">
      <c r="E1140" s="27" t="s">
        <v>361</v>
      </c>
      <c r="F1140" s="28" t="s">
        <v>399</v>
      </c>
      <c r="G1140" s="53" t="s">
        <v>248</v>
      </c>
      <c r="I1140" s="27" t="s">
        <v>590</v>
      </c>
      <c r="J1140" s="27" t="s">
        <v>178</v>
      </c>
      <c r="K1140" s="27" t="s">
        <v>327</v>
      </c>
      <c r="L1140" s="27" t="s">
        <v>514</v>
      </c>
    </row>
    <row r="1141" spans="5:12" ht="135" x14ac:dyDescent="0.25">
      <c r="E1141" s="27" t="s">
        <v>462</v>
      </c>
      <c r="F1141" s="28" t="s">
        <v>144</v>
      </c>
      <c r="G1141" s="53" t="s">
        <v>303</v>
      </c>
      <c r="I1141" s="27" t="s">
        <v>386</v>
      </c>
      <c r="J1141" s="27" t="s">
        <v>511</v>
      </c>
      <c r="K1141" s="27" t="s">
        <v>327</v>
      </c>
      <c r="L1141" s="27" t="s">
        <v>514</v>
      </c>
    </row>
    <row r="1142" spans="5:12" ht="135" x14ac:dyDescent="0.25">
      <c r="E1142" s="27" t="s">
        <v>411</v>
      </c>
      <c r="F1142" s="28" t="s">
        <v>594</v>
      </c>
      <c r="G1142" s="53" t="s">
        <v>259</v>
      </c>
      <c r="I1142" s="27" t="s">
        <v>465</v>
      </c>
      <c r="J1142" s="27" t="s">
        <v>452</v>
      </c>
      <c r="K1142" s="27" t="s">
        <v>327</v>
      </c>
      <c r="L1142" s="27" t="s">
        <v>372</v>
      </c>
    </row>
    <row r="1143" spans="5:12" ht="120" x14ac:dyDescent="0.25">
      <c r="E1143" s="27" t="s">
        <v>411</v>
      </c>
      <c r="F1143" s="28" t="s">
        <v>506</v>
      </c>
      <c r="G1143" s="53" t="s">
        <v>310</v>
      </c>
      <c r="I1143" s="27" t="s">
        <v>318</v>
      </c>
      <c r="J1143" s="27"/>
      <c r="K1143" s="27" t="s">
        <v>320</v>
      </c>
      <c r="L1143" s="27" t="s">
        <v>331</v>
      </c>
    </row>
    <row r="1144" spans="5:12" ht="120" x14ac:dyDescent="0.25">
      <c r="E1144" s="27" t="s">
        <v>462</v>
      </c>
      <c r="F1144" s="28" t="s">
        <v>608</v>
      </c>
      <c r="G1144" s="53" t="s">
        <v>259</v>
      </c>
      <c r="I1144" s="27" t="s">
        <v>386</v>
      </c>
      <c r="J1144" s="27" t="s">
        <v>282</v>
      </c>
      <c r="K1144" s="27" t="s">
        <v>320</v>
      </c>
      <c r="L1144" s="27" t="s">
        <v>95</v>
      </c>
    </row>
    <row r="1145" spans="5:12" ht="90" x14ac:dyDescent="0.25">
      <c r="E1145" s="27" t="s">
        <v>323</v>
      </c>
      <c r="F1145" s="28" t="s">
        <v>612</v>
      </c>
      <c r="G1145" s="53" t="s">
        <v>280</v>
      </c>
      <c r="I1145" s="27" t="s">
        <v>437</v>
      </c>
      <c r="J1145" s="27" t="s">
        <v>297</v>
      </c>
      <c r="K1145" s="27" t="s">
        <v>94</v>
      </c>
      <c r="L1145" s="27" t="s">
        <v>95</v>
      </c>
    </row>
    <row r="1146" spans="5:12" ht="90" x14ac:dyDescent="0.25">
      <c r="E1146" s="27" t="s">
        <v>596</v>
      </c>
      <c r="F1146" s="28" t="s">
        <v>149</v>
      </c>
      <c r="G1146" s="53" t="s">
        <v>303</v>
      </c>
      <c r="I1146" s="27" t="s">
        <v>386</v>
      </c>
      <c r="J1146" s="27" t="s">
        <v>511</v>
      </c>
      <c r="K1146" s="27" t="s">
        <v>94</v>
      </c>
      <c r="L1146" s="27" t="s">
        <v>95</v>
      </c>
    </row>
    <row r="1147" spans="5:12" ht="105" x14ac:dyDescent="0.25">
      <c r="E1147" s="27" t="s">
        <v>411</v>
      </c>
      <c r="F1147" s="28" t="s">
        <v>149</v>
      </c>
      <c r="G1147" s="53" t="s">
        <v>259</v>
      </c>
      <c r="I1147" s="27" t="s">
        <v>72</v>
      </c>
      <c r="J1147" s="27" t="s">
        <v>406</v>
      </c>
      <c r="K1147" s="27" t="s">
        <v>94</v>
      </c>
      <c r="L1147" s="27" t="s">
        <v>478</v>
      </c>
    </row>
    <row r="1148" spans="5:12" ht="75" x14ac:dyDescent="0.25">
      <c r="E1148" s="27" t="s">
        <v>462</v>
      </c>
      <c r="F1148" s="28" t="s">
        <v>248</v>
      </c>
      <c r="G1148" s="53" t="s">
        <v>303</v>
      </c>
      <c r="I1148" s="27" t="s">
        <v>444</v>
      </c>
      <c r="J1148" s="27" t="s">
        <v>178</v>
      </c>
      <c r="K1148" s="27" t="s">
        <v>94</v>
      </c>
      <c r="L1148" s="27" t="s">
        <v>566</v>
      </c>
    </row>
    <row r="1149" spans="5:12" ht="120" x14ac:dyDescent="0.25">
      <c r="E1149" s="27" t="s">
        <v>462</v>
      </c>
      <c r="F1149" s="28" t="s">
        <v>286</v>
      </c>
      <c r="G1149" s="53" t="s">
        <v>259</v>
      </c>
      <c r="I1149" s="27" t="s">
        <v>437</v>
      </c>
      <c r="J1149" s="27" t="s">
        <v>483</v>
      </c>
      <c r="K1149" s="27" t="s">
        <v>320</v>
      </c>
      <c r="L1149" s="27" t="s">
        <v>513</v>
      </c>
    </row>
    <row r="1150" spans="5:12" ht="120" x14ac:dyDescent="0.25">
      <c r="E1150" s="27" t="s">
        <v>323</v>
      </c>
      <c r="F1150" s="28" t="s">
        <v>370</v>
      </c>
      <c r="G1150" s="53" t="s">
        <v>259</v>
      </c>
      <c r="I1150" s="27" t="s">
        <v>318</v>
      </c>
      <c r="J1150" s="27" t="s">
        <v>511</v>
      </c>
      <c r="K1150" s="27" t="s">
        <v>320</v>
      </c>
      <c r="L1150" s="27" t="s">
        <v>514</v>
      </c>
    </row>
    <row r="1151" spans="5:12" ht="120" x14ac:dyDescent="0.25">
      <c r="E1151" s="27" t="s">
        <v>462</v>
      </c>
      <c r="F1151" s="28" t="s">
        <v>314</v>
      </c>
      <c r="G1151" s="53" t="s">
        <v>303</v>
      </c>
      <c r="I1151" s="27" t="s">
        <v>609</v>
      </c>
      <c r="J1151" s="27" t="s">
        <v>511</v>
      </c>
      <c r="K1151" s="27" t="s">
        <v>320</v>
      </c>
      <c r="L1151" s="27" t="s">
        <v>525</v>
      </c>
    </row>
    <row r="1152" spans="5:12" ht="120" x14ac:dyDescent="0.25">
      <c r="E1152" s="27" t="s">
        <v>547</v>
      </c>
      <c r="F1152" s="28" t="s">
        <v>397</v>
      </c>
      <c r="G1152" s="27" t="s">
        <v>280</v>
      </c>
      <c r="I1152" s="27" t="s">
        <v>463</v>
      </c>
      <c r="J1152" s="27" t="s">
        <v>297</v>
      </c>
      <c r="K1152" s="27" t="s">
        <v>320</v>
      </c>
      <c r="L1152" s="27" t="s">
        <v>331</v>
      </c>
    </row>
    <row r="1153" spans="5:12" ht="105" x14ac:dyDescent="0.25">
      <c r="E1153" s="27" t="s">
        <v>361</v>
      </c>
      <c r="F1153" s="28" t="s">
        <v>491</v>
      </c>
      <c r="G1153" s="27" t="s">
        <v>248</v>
      </c>
      <c r="I1153" s="27"/>
      <c r="J1153" s="27" t="s">
        <v>297</v>
      </c>
      <c r="K1153" s="27" t="s">
        <v>94</v>
      </c>
      <c r="L1153" s="27" t="s">
        <v>95</v>
      </c>
    </row>
    <row r="1154" spans="5:12" ht="105" x14ac:dyDescent="0.25">
      <c r="E1154" s="27" t="s">
        <v>596</v>
      </c>
      <c r="F1154" s="28" t="s">
        <v>456</v>
      </c>
      <c r="G1154" s="27" t="s">
        <v>303</v>
      </c>
      <c r="I1154" s="27" t="s">
        <v>72</v>
      </c>
      <c r="J1154" s="27" t="s">
        <v>509</v>
      </c>
      <c r="L1154" s="27" t="s">
        <v>351</v>
      </c>
    </row>
    <row r="1155" spans="5:12" ht="105" x14ac:dyDescent="0.25">
      <c r="E1155" s="27" t="s">
        <v>462</v>
      </c>
      <c r="F1155" s="28" t="s">
        <v>399</v>
      </c>
      <c r="G1155" s="27" t="s">
        <v>259</v>
      </c>
      <c r="I1155" s="27" t="s">
        <v>72</v>
      </c>
      <c r="J1155" s="27" t="s">
        <v>509</v>
      </c>
      <c r="L1155" s="27" t="s">
        <v>351</v>
      </c>
    </row>
    <row r="1156" spans="5:12" ht="120" x14ac:dyDescent="0.25">
      <c r="E1156" s="27" t="s">
        <v>431</v>
      </c>
      <c r="F1156" s="28" t="s">
        <v>594</v>
      </c>
      <c r="G1156" s="27" t="s">
        <v>248</v>
      </c>
      <c r="I1156" s="27" t="s">
        <v>437</v>
      </c>
      <c r="J1156" s="27" t="s">
        <v>528</v>
      </c>
      <c r="L1156" s="27" t="s">
        <v>514</v>
      </c>
    </row>
    <row r="1157" spans="5:12" ht="75" x14ac:dyDescent="0.25">
      <c r="E1157" s="27" t="s">
        <v>462</v>
      </c>
      <c r="F1157" s="28" t="s">
        <v>506</v>
      </c>
      <c r="G1157" s="27" t="s">
        <v>280</v>
      </c>
      <c r="I1157" s="27" t="s">
        <v>465</v>
      </c>
      <c r="J1157" s="27" t="s">
        <v>21</v>
      </c>
      <c r="L1157" s="27" t="s">
        <v>95</v>
      </c>
    </row>
    <row r="1158" spans="5:12" ht="75" x14ac:dyDescent="0.25">
      <c r="E1158" s="27" t="s">
        <v>326</v>
      </c>
      <c r="F1158" s="28" t="s">
        <v>608</v>
      </c>
      <c r="G1158" s="27" t="s">
        <v>248</v>
      </c>
      <c r="I1158" s="27" t="s">
        <v>609</v>
      </c>
      <c r="J1158" s="27" t="s">
        <v>21</v>
      </c>
      <c r="L1158" s="27" t="s">
        <v>513</v>
      </c>
    </row>
    <row r="1159" spans="5:12" ht="120" x14ac:dyDescent="0.25">
      <c r="E1159" s="27" t="s">
        <v>600</v>
      </c>
      <c r="F1159" s="28" t="s">
        <v>612</v>
      </c>
      <c r="G1159" s="27" t="s">
        <v>259</v>
      </c>
      <c r="I1159" s="27" t="s">
        <v>292</v>
      </c>
      <c r="J1159" s="27" t="s">
        <v>528</v>
      </c>
      <c r="L1159" s="27" t="s">
        <v>532</v>
      </c>
    </row>
    <row r="1160" spans="5:12" ht="90" x14ac:dyDescent="0.25">
      <c r="E1160" s="27" t="s">
        <v>323</v>
      </c>
      <c r="F1160" s="28" t="s">
        <v>149</v>
      </c>
      <c r="G1160" s="27" t="s">
        <v>280</v>
      </c>
      <c r="I1160" s="27" t="s">
        <v>463</v>
      </c>
      <c r="J1160" s="27" t="s">
        <v>509</v>
      </c>
      <c r="L1160" s="27" t="s">
        <v>95</v>
      </c>
    </row>
    <row r="1161" spans="5:12" ht="105" x14ac:dyDescent="0.25">
      <c r="E1161" s="27" t="s">
        <v>411</v>
      </c>
      <c r="F1161" s="28" t="s">
        <v>491</v>
      </c>
      <c r="G1161" s="27" t="s">
        <v>259</v>
      </c>
      <c r="I1161" s="27" t="s">
        <v>463</v>
      </c>
      <c r="J1161" s="27" t="s">
        <v>509</v>
      </c>
      <c r="L1161" s="27" t="s">
        <v>525</v>
      </c>
    </row>
    <row r="1162" spans="5:12" ht="60" x14ac:dyDescent="0.25">
      <c r="E1162" s="27" t="s">
        <v>462</v>
      </c>
      <c r="F1162" s="28" t="s">
        <v>399</v>
      </c>
      <c r="G1162" s="27" t="s">
        <v>275</v>
      </c>
      <c r="I1162" s="27" t="s">
        <v>463</v>
      </c>
      <c r="J1162" s="27" t="s">
        <v>509</v>
      </c>
      <c r="L1162" s="27" t="s">
        <v>513</v>
      </c>
    </row>
    <row r="1163" spans="5:12" ht="90" x14ac:dyDescent="0.25">
      <c r="E1163" s="27" t="s">
        <v>411</v>
      </c>
      <c r="F1163" s="28" t="s">
        <v>608</v>
      </c>
      <c r="G1163" s="27" t="s">
        <v>248</v>
      </c>
      <c r="I1163" s="27" t="s">
        <v>292</v>
      </c>
      <c r="J1163" s="27" t="s">
        <v>509</v>
      </c>
      <c r="L1163" s="27" t="s">
        <v>414</v>
      </c>
    </row>
    <row r="1164" spans="5:12" ht="105" x14ac:dyDescent="0.25">
      <c r="E1164" s="27" t="s">
        <v>462</v>
      </c>
      <c r="F1164" s="28" t="s">
        <v>149</v>
      </c>
      <c r="G1164" s="27" t="s">
        <v>305</v>
      </c>
      <c r="I1164" s="27" t="s">
        <v>463</v>
      </c>
      <c r="J1164" s="27" t="s">
        <v>406</v>
      </c>
      <c r="L1164" s="27" t="s">
        <v>514</v>
      </c>
    </row>
    <row r="1165" spans="5:12" ht="76.5" x14ac:dyDescent="0.25">
      <c r="E1165" s="27" t="s">
        <v>462</v>
      </c>
      <c r="F1165" s="53" t="s">
        <v>247</v>
      </c>
      <c r="G1165" s="27" t="s">
        <v>248</v>
      </c>
      <c r="I1165" s="27"/>
      <c r="J1165" s="27" t="s">
        <v>526</v>
      </c>
      <c r="L1165" s="27" t="s">
        <v>513</v>
      </c>
    </row>
    <row r="1166" spans="5:12" ht="90" x14ac:dyDescent="0.25">
      <c r="E1166" s="27" t="s">
        <v>323</v>
      </c>
      <c r="F1166" s="53" t="s">
        <v>274</v>
      </c>
      <c r="G1166" s="27" t="s">
        <v>248</v>
      </c>
      <c r="I1166" s="27" t="s">
        <v>590</v>
      </c>
      <c r="J1166" s="27" t="s">
        <v>526</v>
      </c>
      <c r="L1166" s="27" t="s">
        <v>522</v>
      </c>
    </row>
    <row r="1167" spans="5:12" ht="105" x14ac:dyDescent="0.25">
      <c r="E1167" s="27" t="s">
        <v>411</v>
      </c>
      <c r="F1167" s="53" t="s">
        <v>274</v>
      </c>
      <c r="G1167" s="27" t="s">
        <v>303</v>
      </c>
      <c r="I1167" s="27" t="s">
        <v>590</v>
      </c>
      <c r="J1167" s="27" t="s">
        <v>406</v>
      </c>
      <c r="L1167" s="27" t="s">
        <v>525</v>
      </c>
    </row>
    <row r="1168" spans="5:12" ht="105" x14ac:dyDescent="0.25">
      <c r="E1168" s="27" t="s">
        <v>454</v>
      </c>
      <c r="F1168" s="53" t="s">
        <v>274</v>
      </c>
      <c r="G1168" s="27" t="s">
        <v>317</v>
      </c>
      <c r="I1168" s="27" t="s">
        <v>463</v>
      </c>
      <c r="J1168" s="27" t="s">
        <v>406</v>
      </c>
      <c r="L1168" s="27" t="s">
        <v>372</v>
      </c>
    </row>
    <row r="1169" spans="5:10" ht="105" x14ac:dyDescent="0.25">
      <c r="E1169" s="27" t="s">
        <v>462</v>
      </c>
      <c r="F1169" s="53" t="s">
        <v>268</v>
      </c>
      <c r="G1169" s="27" t="s">
        <v>259</v>
      </c>
      <c r="I1169" s="27" t="s">
        <v>437</v>
      </c>
      <c r="J1169" s="27" t="s">
        <v>531</v>
      </c>
    </row>
    <row r="1170" spans="5:10" ht="75" x14ac:dyDescent="0.25">
      <c r="E1170" s="27" t="s">
        <v>462</v>
      </c>
      <c r="F1170" s="53" t="s">
        <v>248</v>
      </c>
      <c r="G1170" s="27" t="s">
        <v>303</v>
      </c>
      <c r="I1170" s="27" t="s">
        <v>437</v>
      </c>
      <c r="J1170" s="27" t="s">
        <v>21</v>
      </c>
    </row>
    <row r="1171" spans="5:10" ht="60" x14ac:dyDescent="0.25">
      <c r="E1171" s="27" t="s">
        <v>326</v>
      </c>
      <c r="F1171" s="53" t="s">
        <v>268</v>
      </c>
      <c r="G1171" s="27" t="s">
        <v>425</v>
      </c>
      <c r="I1171" s="27" t="s">
        <v>292</v>
      </c>
      <c r="J1171" s="27" t="s">
        <v>21</v>
      </c>
    </row>
    <row r="1172" spans="5:10" ht="105" x14ac:dyDescent="0.25">
      <c r="E1172" s="27" t="s">
        <v>361</v>
      </c>
      <c r="F1172" s="53" t="s">
        <v>274</v>
      </c>
      <c r="G1172" s="27" t="s">
        <v>371</v>
      </c>
      <c r="I1172" s="27" t="s">
        <v>437</v>
      </c>
      <c r="J1172" s="27" t="s">
        <v>406</v>
      </c>
    </row>
    <row r="1173" spans="5:10" ht="90" x14ac:dyDescent="0.25">
      <c r="E1173" s="27" t="s">
        <v>323</v>
      </c>
      <c r="F1173" s="53" t="s">
        <v>268</v>
      </c>
      <c r="G1173" s="27" t="s">
        <v>280</v>
      </c>
      <c r="I1173" s="27" t="s">
        <v>609</v>
      </c>
      <c r="J1173" s="27" t="s">
        <v>509</v>
      </c>
    </row>
    <row r="1174" spans="5:10" ht="90" x14ac:dyDescent="0.25">
      <c r="E1174" s="27" t="s">
        <v>596</v>
      </c>
      <c r="F1174" s="53" t="s">
        <v>302</v>
      </c>
      <c r="G1174" s="27" t="s">
        <v>248</v>
      </c>
      <c r="I1174" s="27" t="s">
        <v>292</v>
      </c>
      <c r="J1174" s="27" t="s">
        <v>509</v>
      </c>
    </row>
    <row r="1175" spans="5:10" ht="90" x14ac:dyDescent="0.25">
      <c r="E1175" s="27" t="s">
        <v>596</v>
      </c>
      <c r="F1175" s="53" t="s">
        <v>274</v>
      </c>
      <c r="G1175" s="27" t="s">
        <v>280</v>
      </c>
      <c r="I1175" s="27" t="s">
        <v>437</v>
      </c>
      <c r="J1175" s="27" t="s">
        <v>21</v>
      </c>
    </row>
    <row r="1176" spans="5:10" ht="75" x14ac:dyDescent="0.25">
      <c r="E1176" s="27" t="s">
        <v>411</v>
      </c>
      <c r="F1176" s="53" t="s">
        <v>268</v>
      </c>
      <c r="G1176" s="27" t="s">
        <v>248</v>
      </c>
      <c r="I1176" s="27" t="s">
        <v>590</v>
      </c>
      <c r="J1176" s="27" t="s">
        <v>531</v>
      </c>
    </row>
    <row r="1177" spans="5:10" ht="90" x14ac:dyDescent="0.25">
      <c r="E1177" s="27" t="s">
        <v>361</v>
      </c>
      <c r="F1177" s="53" t="s">
        <v>343</v>
      </c>
      <c r="G1177" s="27" t="s">
        <v>275</v>
      </c>
      <c r="I1177" s="27" t="s">
        <v>72</v>
      </c>
      <c r="J1177" s="27" t="s">
        <v>21</v>
      </c>
    </row>
    <row r="1178" spans="5:10" ht="90" x14ac:dyDescent="0.25">
      <c r="E1178" s="27" t="s">
        <v>361</v>
      </c>
      <c r="F1178" s="53" t="s">
        <v>343</v>
      </c>
      <c r="G1178" s="27" t="s">
        <v>248</v>
      </c>
      <c r="I1178" s="27" t="s">
        <v>72</v>
      </c>
      <c r="J1178" s="27" t="s">
        <v>509</v>
      </c>
    </row>
    <row r="1179" spans="5:10" ht="105" x14ac:dyDescent="0.25">
      <c r="E1179" s="27" t="s">
        <v>462</v>
      </c>
      <c r="F1179" s="53" t="s">
        <v>268</v>
      </c>
      <c r="G1179" s="27" t="s">
        <v>259</v>
      </c>
      <c r="I1179" s="27" t="s">
        <v>463</v>
      </c>
      <c r="J1179" s="27" t="s">
        <v>526</v>
      </c>
    </row>
    <row r="1180" spans="5:10" ht="105" x14ac:dyDescent="0.25">
      <c r="E1180" s="27" t="s">
        <v>326</v>
      </c>
      <c r="F1180" s="53" t="s">
        <v>274</v>
      </c>
      <c r="G1180" s="27" t="s">
        <v>259</v>
      </c>
      <c r="I1180" s="27" t="s">
        <v>437</v>
      </c>
      <c r="J1180" s="27" t="s">
        <v>359</v>
      </c>
    </row>
    <row r="1181" spans="5:10" ht="75" x14ac:dyDescent="0.25">
      <c r="E1181" s="27" t="s">
        <v>462</v>
      </c>
      <c r="F1181" s="53" t="s">
        <v>274</v>
      </c>
      <c r="G1181" s="27" t="s">
        <v>317</v>
      </c>
      <c r="I1181" s="27" t="s">
        <v>463</v>
      </c>
      <c r="J1181" s="27" t="s">
        <v>509</v>
      </c>
    </row>
    <row r="1182" spans="5:10" ht="60" x14ac:dyDescent="0.25">
      <c r="E1182" s="27" t="s">
        <v>462</v>
      </c>
      <c r="F1182" s="53" t="s">
        <v>274</v>
      </c>
      <c r="G1182" s="27" t="s">
        <v>346</v>
      </c>
      <c r="I1182" s="27" t="s">
        <v>463</v>
      </c>
      <c r="J1182" s="27" t="s">
        <v>509</v>
      </c>
    </row>
    <row r="1183" spans="5:10" ht="105" x14ac:dyDescent="0.25">
      <c r="E1183" s="27" t="s">
        <v>411</v>
      </c>
      <c r="F1183" s="53" t="s">
        <v>370</v>
      </c>
      <c r="G1183" s="27" t="s">
        <v>305</v>
      </c>
      <c r="I1183" s="27" t="s">
        <v>386</v>
      </c>
      <c r="J1183" s="27" t="s">
        <v>406</v>
      </c>
    </row>
    <row r="1184" spans="5:10" ht="90" x14ac:dyDescent="0.25">
      <c r="E1184" s="27" t="s">
        <v>323</v>
      </c>
      <c r="F1184" s="53" t="s">
        <v>268</v>
      </c>
      <c r="G1184" s="27" t="s">
        <v>280</v>
      </c>
      <c r="I1184" s="27" t="s">
        <v>609</v>
      </c>
      <c r="J1184" s="27" t="s">
        <v>509</v>
      </c>
    </row>
    <row r="1185" spans="5:9" ht="75" x14ac:dyDescent="0.25">
      <c r="E1185" s="27" t="s">
        <v>462</v>
      </c>
      <c r="F1185" s="53" t="s">
        <v>274</v>
      </c>
      <c r="G1185" s="27" t="s">
        <v>248</v>
      </c>
      <c r="I1185" s="27"/>
    </row>
    <row r="1186" spans="5:9" ht="76.5" x14ac:dyDescent="0.25">
      <c r="E1186" s="27" t="s">
        <v>411</v>
      </c>
      <c r="F1186" s="53" t="s">
        <v>247</v>
      </c>
      <c r="G1186" s="27" t="s">
        <v>425</v>
      </c>
      <c r="I1186" s="27" t="s">
        <v>437</v>
      </c>
    </row>
    <row r="1187" spans="5:9" ht="75" x14ac:dyDescent="0.25">
      <c r="E1187" s="27" t="s">
        <v>411</v>
      </c>
      <c r="F1187" s="53" t="s">
        <v>274</v>
      </c>
      <c r="G1187" s="27" t="s">
        <v>248</v>
      </c>
      <c r="I1187" s="27" t="s">
        <v>292</v>
      </c>
    </row>
    <row r="1188" spans="5:9" ht="90" x14ac:dyDescent="0.25">
      <c r="E1188" s="27" t="s">
        <v>361</v>
      </c>
      <c r="F1188" s="53" t="s">
        <v>268</v>
      </c>
      <c r="G1188" s="27" t="s">
        <v>280</v>
      </c>
      <c r="I1188" s="27" t="s">
        <v>590</v>
      </c>
    </row>
    <row r="1189" spans="5:9" ht="105" x14ac:dyDescent="0.25">
      <c r="E1189" s="27" t="s">
        <v>462</v>
      </c>
      <c r="F1189" s="53" t="s">
        <v>248</v>
      </c>
      <c r="G1189" s="27" t="s">
        <v>259</v>
      </c>
      <c r="I1189" s="27" t="s">
        <v>463</v>
      </c>
    </row>
    <row r="1190" spans="5:9" ht="76.5" x14ac:dyDescent="0.25">
      <c r="E1190" s="27" t="s">
        <v>462</v>
      </c>
      <c r="F1190" s="53" t="s">
        <v>247</v>
      </c>
      <c r="G1190" s="27" t="s">
        <v>305</v>
      </c>
    </row>
    <row r="1191" spans="5:9" ht="75" x14ac:dyDescent="0.25">
      <c r="E1191" s="27" t="s">
        <v>411</v>
      </c>
      <c r="F1191" s="53" t="s">
        <v>268</v>
      </c>
      <c r="G1191" s="27" t="s">
        <v>248</v>
      </c>
    </row>
    <row r="1192" spans="5:9" ht="75" x14ac:dyDescent="0.25">
      <c r="E1192" s="27" t="s">
        <v>411</v>
      </c>
      <c r="F1192" s="53" t="s">
        <v>268</v>
      </c>
      <c r="G1192" s="27" t="s">
        <v>248</v>
      </c>
    </row>
    <row r="1193" spans="5:9" ht="76.5" x14ac:dyDescent="0.25">
      <c r="E1193" s="27" t="s">
        <v>462</v>
      </c>
      <c r="F1193" s="53" t="s">
        <v>247</v>
      </c>
      <c r="G1193" s="27" t="s">
        <v>317</v>
      </c>
    </row>
    <row r="1194" spans="5:9" ht="105" x14ac:dyDescent="0.25">
      <c r="E1194" s="27" t="s">
        <v>323</v>
      </c>
      <c r="F1194" s="53" t="s">
        <v>274</v>
      </c>
      <c r="G1194" s="27" t="s">
        <v>259</v>
      </c>
    </row>
    <row r="1195" spans="5:9" ht="75" x14ac:dyDescent="0.25">
      <c r="E1195" s="27" t="s">
        <v>462</v>
      </c>
      <c r="F1195" s="53" t="s">
        <v>268</v>
      </c>
      <c r="G1195" s="27" t="s">
        <v>305</v>
      </c>
    </row>
    <row r="1196" spans="5:9" ht="90" x14ac:dyDescent="0.25">
      <c r="E1196" s="27" t="s">
        <v>361</v>
      </c>
      <c r="F1196" s="53" t="s">
        <v>268</v>
      </c>
      <c r="G1196" s="27" t="s">
        <v>317</v>
      </c>
    </row>
    <row r="1197" spans="5:9" ht="75" x14ac:dyDescent="0.25">
      <c r="E1197" s="27" t="s">
        <v>462</v>
      </c>
      <c r="F1197" s="53" t="s">
        <v>274</v>
      </c>
      <c r="G1197" s="27" t="s">
        <v>248</v>
      </c>
    </row>
    <row r="1198" spans="5:9" ht="76.5" x14ac:dyDescent="0.25">
      <c r="E1198" s="27" t="s">
        <v>462</v>
      </c>
      <c r="F1198" s="53" t="s">
        <v>247</v>
      </c>
      <c r="G1198" s="27" t="s">
        <v>305</v>
      </c>
    </row>
    <row r="1199" spans="5:9" ht="90" x14ac:dyDescent="0.25">
      <c r="E1199" s="27" t="s">
        <v>596</v>
      </c>
      <c r="F1199" s="53" t="s">
        <v>248</v>
      </c>
      <c r="G1199" s="27" t="s">
        <v>275</v>
      </c>
    </row>
    <row r="1200" spans="5:9" ht="105" x14ac:dyDescent="0.25">
      <c r="E1200" s="27" t="s">
        <v>596</v>
      </c>
      <c r="F1200" s="53" t="s">
        <v>247</v>
      </c>
      <c r="G1200" s="27" t="s">
        <v>259</v>
      </c>
    </row>
    <row r="1201" spans="5:7" ht="75" x14ac:dyDescent="0.25">
      <c r="E1201" s="27" t="s">
        <v>411</v>
      </c>
      <c r="F1201" s="53" t="s">
        <v>274</v>
      </c>
      <c r="G1201" s="27" t="s">
        <v>248</v>
      </c>
    </row>
    <row r="1202" spans="5:7" ht="90" x14ac:dyDescent="0.25">
      <c r="E1202" s="27" t="s">
        <v>323</v>
      </c>
      <c r="F1202" s="53" t="s">
        <v>268</v>
      </c>
      <c r="G1202" s="27" t="s">
        <v>317</v>
      </c>
    </row>
    <row r="1203" spans="5:7" ht="60" x14ac:dyDescent="0.25">
      <c r="E1203" s="27" t="s">
        <v>411</v>
      </c>
      <c r="F1203" s="53" t="s">
        <v>274</v>
      </c>
      <c r="G1203" s="27" t="s">
        <v>58</v>
      </c>
    </row>
    <row r="1204" spans="5:7" ht="90" x14ac:dyDescent="0.25">
      <c r="E1204" s="27" t="s">
        <v>361</v>
      </c>
      <c r="F1204" s="53" t="s">
        <v>268</v>
      </c>
      <c r="G1204" s="27" t="s">
        <v>305</v>
      </c>
    </row>
    <row r="1205" spans="5:7" ht="75" x14ac:dyDescent="0.25">
      <c r="E1205" s="27" t="s">
        <v>411</v>
      </c>
      <c r="F1205" s="53" t="s">
        <v>268</v>
      </c>
      <c r="G1205" s="27" t="s">
        <v>305</v>
      </c>
    </row>
    <row r="1206" spans="5:7" ht="75" x14ac:dyDescent="0.25">
      <c r="E1206" s="27" t="s">
        <v>462</v>
      </c>
      <c r="F1206" s="53" t="s">
        <v>274</v>
      </c>
      <c r="G1206" s="27" t="s">
        <v>248</v>
      </c>
    </row>
    <row r="1207" spans="5:7" ht="90" x14ac:dyDescent="0.25">
      <c r="E1207" s="27" t="s">
        <v>323</v>
      </c>
      <c r="F1207" s="53" t="s">
        <v>274</v>
      </c>
      <c r="G1207" s="27" t="s">
        <v>248</v>
      </c>
    </row>
    <row r="1208" spans="5:7" ht="63.75" x14ac:dyDescent="0.25">
      <c r="E1208" s="27" t="s">
        <v>462</v>
      </c>
      <c r="F1208" s="53" t="s">
        <v>248</v>
      </c>
      <c r="G1208" s="27" t="s">
        <v>425</v>
      </c>
    </row>
    <row r="1209" spans="5:7" ht="60" x14ac:dyDescent="0.25">
      <c r="E1209" s="27" t="s">
        <v>431</v>
      </c>
      <c r="F1209" s="53" t="s">
        <v>274</v>
      </c>
      <c r="G1209" s="27" t="s">
        <v>425</v>
      </c>
    </row>
    <row r="1210" spans="5:7" ht="76.5" x14ac:dyDescent="0.25">
      <c r="E1210" s="27" t="s">
        <v>417</v>
      </c>
      <c r="F1210" s="53" t="s">
        <v>247</v>
      </c>
      <c r="G1210" s="27" t="s">
        <v>371</v>
      </c>
    </row>
    <row r="1211" spans="5:7" ht="75" x14ac:dyDescent="0.25">
      <c r="E1211" s="27" t="s">
        <v>431</v>
      </c>
      <c r="F1211" s="53" t="s">
        <v>274</v>
      </c>
      <c r="G1211" s="27" t="s">
        <v>317</v>
      </c>
    </row>
    <row r="1212" spans="5:7" ht="75" x14ac:dyDescent="0.25">
      <c r="E1212" s="27" t="s">
        <v>462</v>
      </c>
      <c r="F1212" s="27" t="s">
        <v>302</v>
      </c>
      <c r="G1212" s="27" t="s">
        <v>305</v>
      </c>
    </row>
    <row r="1213" spans="5:7" ht="105" x14ac:dyDescent="0.25">
      <c r="E1213" s="27" t="s">
        <v>462</v>
      </c>
      <c r="F1213" s="27" t="s">
        <v>247</v>
      </c>
      <c r="G1213" s="27" t="s">
        <v>259</v>
      </c>
    </row>
    <row r="1214" spans="5:7" ht="60" x14ac:dyDescent="0.25">
      <c r="E1214" s="27" t="s">
        <v>411</v>
      </c>
      <c r="F1214" s="27" t="s">
        <v>268</v>
      </c>
      <c r="G1214" s="27" t="s">
        <v>356</v>
      </c>
    </row>
    <row r="1215" spans="5:7" ht="75" x14ac:dyDescent="0.25">
      <c r="E1215" s="27" t="s">
        <v>411</v>
      </c>
      <c r="F1215" s="27" t="s">
        <v>268</v>
      </c>
      <c r="G1215" s="27" t="s">
        <v>248</v>
      </c>
    </row>
    <row r="1216" spans="5:7" ht="90" x14ac:dyDescent="0.25">
      <c r="E1216" s="27" t="s">
        <v>596</v>
      </c>
      <c r="F1216" s="27" t="s">
        <v>302</v>
      </c>
      <c r="G1216" s="27" t="s">
        <v>280</v>
      </c>
    </row>
    <row r="1217" spans="5:7" ht="90" x14ac:dyDescent="0.25">
      <c r="E1217" s="27" t="s">
        <v>596</v>
      </c>
      <c r="F1217" s="27" t="s">
        <v>286</v>
      </c>
      <c r="G1217" s="27" t="s">
        <v>371</v>
      </c>
    </row>
    <row r="1218" spans="5:7" ht="105" x14ac:dyDescent="0.25">
      <c r="E1218" s="27" t="s">
        <v>462</v>
      </c>
      <c r="F1218" s="27" t="s">
        <v>247</v>
      </c>
      <c r="G1218" s="27" t="s">
        <v>346</v>
      </c>
    </row>
    <row r="1219" spans="5:7" ht="60" x14ac:dyDescent="0.25">
      <c r="E1219" s="27" t="s">
        <v>411</v>
      </c>
      <c r="F1219" s="27" t="s">
        <v>268</v>
      </c>
      <c r="G1219" s="27" t="s">
        <v>275</v>
      </c>
    </row>
    <row r="1220" spans="5:7" ht="105" x14ac:dyDescent="0.25">
      <c r="E1220" s="27" t="s">
        <v>411</v>
      </c>
      <c r="F1220" s="27" t="s">
        <v>247</v>
      </c>
      <c r="G1220" s="27" t="s">
        <v>305</v>
      </c>
    </row>
    <row r="1221" spans="5:7" ht="105" x14ac:dyDescent="0.25">
      <c r="E1221" s="27" t="s">
        <v>323</v>
      </c>
      <c r="F1221" s="27" t="s">
        <v>343</v>
      </c>
      <c r="G1221" s="27" t="s">
        <v>248</v>
      </c>
    </row>
    <row r="1222" spans="5:7" ht="105" x14ac:dyDescent="0.25">
      <c r="E1222" s="27" t="s">
        <v>323</v>
      </c>
      <c r="F1222" s="27" t="s">
        <v>343</v>
      </c>
      <c r="G1222" s="27" t="s">
        <v>305</v>
      </c>
    </row>
    <row r="1223" spans="5:7" ht="105" x14ac:dyDescent="0.25">
      <c r="E1223" s="27" t="s">
        <v>596</v>
      </c>
      <c r="F1223" s="27" t="s">
        <v>247</v>
      </c>
      <c r="G1223" s="27" t="s">
        <v>425</v>
      </c>
    </row>
    <row r="1224" spans="5:7" ht="75" x14ac:dyDescent="0.25">
      <c r="E1224" s="27" t="s">
        <v>454</v>
      </c>
      <c r="F1224" s="27" t="s">
        <v>286</v>
      </c>
      <c r="G1224" s="27" t="s">
        <v>317</v>
      </c>
    </row>
    <row r="1225" spans="5:7" ht="75" x14ac:dyDescent="0.25">
      <c r="E1225" s="27" t="s">
        <v>462</v>
      </c>
      <c r="F1225" s="27" t="s">
        <v>314</v>
      </c>
      <c r="G1225" s="27" t="s">
        <v>248</v>
      </c>
    </row>
    <row r="1226" spans="5:7" ht="105" x14ac:dyDescent="0.25">
      <c r="E1226" s="27" t="s">
        <v>323</v>
      </c>
      <c r="F1226" s="27" t="s">
        <v>343</v>
      </c>
      <c r="G1226" s="27" t="s">
        <v>248</v>
      </c>
    </row>
    <row r="1227" spans="5:7" ht="90" x14ac:dyDescent="0.25">
      <c r="E1227" s="27" t="s">
        <v>323</v>
      </c>
      <c r="F1227" s="27" t="s">
        <v>302</v>
      </c>
      <c r="G1227" s="27" t="s">
        <v>425</v>
      </c>
    </row>
    <row r="1228" spans="5:7" ht="75" x14ac:dyDescent="0.25">
      <c r="E1228" s="27" t="s">
        <v>308</v>
      </c>
      <c r="F1228" s="27" t="s">
        <v>302</v>
      </c>
      <c r="G1228" s="27" t="s">
        <v>356</v>
      </c>
    </row>
    <row r="1229" spans="5:7" ht="105" x14ac:dyDescent="0.25">
      <c r="E1229" s="27" t="s">
        <v>361</v>
      </c>
      <c r="F1229" s="27" t="s">
        <v>247</v>
      </c>
      <c r="G1229" s="27" t="s">
        <v>317</v>
      </c>
    </row>
    <row r="1230" spans="5:7" ht="105" x14ac:dyDescent="0.25">
      <c r="E1230" s="27" t="s">
        <v>417</v>
      </c>
      <c r="F1230" s="27" t="s">
        <v>491</v>
      </c>
      <c r="G1230" s="27" t="s">
        <v>371</v>
      </c>
    </row>
    <row r="1231" spans="5:7" ht="75" x14ac:dyDescent="0.25">
      <c r="E1231" s="27" t="s">
        <v>462</v>
      </c>
      <c r="F1231" s="27" t="s">
        <v>302</v>
      </c>
      <c r="G1231" s="27" t="s">
        <v>346</v>
      </c>
    </row>
    <row r="1232" spans="5:7" ht="90" x14ac:dyDescent="0.25">
      <c r="E1232" s="27" t="s">
        <v>323</v>
      </c>
      <c r="F1232" s="27" t="s">
        <v>268</v>
      </c>
      <c r="G1232" s="27" t="s">
        <v>275</v>
      </c>
    </row>
    <row r="1233" spans="5:7" ht="90" x14ac:dyDescent="0.25">
      <c r="E1233" s="27" t="s">
        <v>323</v>
      </c>
      <c r="F1233" s="27" t="s">
        <v>397</v>
      </c>
      <c r="G1233" s="27" t="s">
        <v>305</v>
      </c>
    </row>
    <row r="1234" spans="5:7" ht="75" x14ac:dyDescent="0.25">
      <c r="E1234" s="27" t="s">
        <v>462</v>
      </c>
      <c r="F1234" s="27" t="s">
        <v>268</v>
      </c>
      <c r="G1234" s="27" t="s">
        <v>248</v>
      </c>
    </row>
    <row r="1235" spans="5:7" ht="105" x14ac:dyDescent="0.25">
      <c r="E1235" s="53" t="s">
        <v>267</v>
      </c>
      <c r="F1235" s="27" t="s">
        <v>247</v>
      </c>
      <c r="G1235" s="27" t="s">
        <v>317</v>
      </c>
    </row>
    <row r="1236" spans="5:7" ht="75" x14ac:dyDescent="0.25">
      <c r="E1236" s="53" t="s">
        <v>246</v>
      </c>
      <c r="F1236" s="27" t="s">
        <v>286</v>
      </c>
      <c r="G1236" s="27" t="s">
        <v>305</v>
      </c>
    </row>
    <row r="1237" spans="5:7" ht="75" x14ac:dyDescent="0.25">
      <c r="E1237" s="53" t="s">
        <v>246</v>
      </c>
      <c r="F1237" s="27" t="s">
        <v>248</v>
      </c>
      <c r="G1237" s="27" t="s">
        <v>305</v>
      </c>
    </row>
    <row r="1238" spans="5:7" ht="105" x14ac:dyDescent="0.25">
      <c r="E1238" s="53" t="s">
        <v>258</v>
      </c>
      <c r="F1238" s="27" t="s">
        <v>247</v>
      </c>
      <c r="G1238" s="27" t="s">
        <v>425</v>
      </c>
    </row>
    <row r="1239" spans="5:7" ht="105" x14ac:dyDescent="0.25">
      <c r="E1239" s="53" t="s">
        <v>258</v>
      </c>
      <c r="F1239" s="27" t="s">
        <v>247</v>
      </c>
      <c r="G1239" s="27" t="s">
        <v>248</v>
      </c>
    </row>
    <row r="1240" spans="5:7" ht="105" x14ac:dyDescent="0.25">
      <c r="E1240" s="53" t="s">
        <v>267</v>
      </c>
      <c r="F1240" s="27" t="s">
        <v>343</v>
      </c>
      <c r="G1240" s="27" t="s">
        <v>425</v>
      </c>
    </row>
    <row r="1241" spans="5:7" ht="105" x14ac:dyDescent="0.25">
      <c r="E1241" s="53" t="s">
        <v>361</v>
      </c>
      <c r="F1241" s="27" t="s">
        <v>247</v>
      </c>
      <c r="G1241" s="27" t="s">
        <v>58</v>
      </c>
    </row>
    <row r="1242" spans="5:7" ht="105" x14ac:dyDescent="0.25">
      <c r="E1242" s="53" t="s">
        <v>258</v>
      </c>
      <c r="F1242" s="27" t="s">
        <v>247</v>
      </c>
      <c r="G1242" s="27" t="s">
        <v>275</v>
      </c>
    </row>
    <row r="1243" spans="5:7" ht="105" x14ac:dyDescent="0.25">
      <c r="E1243" s="53" t="s">
        <v>246</v>
      </c>
      <c r="F1243" s="27" t="s">
        <v>247</v>
      </c>
      <c r="G1243" s="27" t="s">
        <v>371</v>
      </c>
    </row>
    <row r="1244" spans="5:7" ht="51" x14ac:dyDescent="0.25">
      <c r="E1244" s="53" t="s">
        <v>258</v>
      </c>
      <c r="F1244" s="27" t="s">
        <v>268</v>
      </c>
      <c r="G1244" s="27" t="s">
        <v>356</v>
      </c>
    </row>
    <row r="1245" spans="5:7" ht="75" x14ac:dyDescent="0.25">
      <c r="E1245" s="53" t="s">
        <v>246</v>
      </c>
      <c r="F1245" s="27" t="s">
        <v>541</v>
      </c>
      <c r="G1245" s="27" t="s">
        <v>280</v>
      </c>
    </row>
    <row r="1246" spans="5:7" ht="75" x14ac:dyDescent="0.25">
      <c r="E1246" s="53" t="s">
        <v>246</v>
      </c>
      <c r="F1246" s="27" t="s">
        <v>397</v>
      </c>
      <c r="G1246" s="27" t="s">
        <v>317</v>
      </c>
    </row>
    <row r="1247" spans="5:7" ht="75" x14ac:dyDescent="0.25">
      <c r="E1247" s="53" t="s">
        <v>258</v>
      </c>
      <c r="F1247" s="27" t="s">
        <v>248</v>
      </c>
      <c r="G1247" s="27" t="s">
        <v>425</v>
      </c>
    </row>
    <row r="1248" spans="5:7" ht="60" x14ac:dyDescent="0.25">
      <c r="E1248" s="53" t="s">
        <v>258</v>
      </c>
      <c r="F1248" s="27" t="s">
        <v>268</v>
      </c>
      <c r="G1248" s="27" t="s">
        <v>275</v>
      </c>
    </row>
    <row r="1249" spans="5:7" ht="105" x14ac:dyDescent="0.25">
      <c r="E1249" s="53" t="s">
        <v>258</v>
      </c>
      <c r="F1249" s="27" t="s">
        <v>247</v>
      </c>
      <c r="G1249" s="27" t="s">
        <v>317</v>
      </c>
    </row>
    <row r="1250" spans="5:7" ht="105" x14ac:dyDescent="0.25">
      <c r="E1250" s="53" t="s">
        <v>246</v>
      </c>
      <c r="F1250" s="27" t="s">
        <v>247</v>
      </c>
      <c r="G1250" s="27" t="s">
        <v>305</v>
      </c>
    </row>
    <row r="1251" spans="5:7" ht="105" x14ac:dyDescent="0.25">
      <c r="E1251" s="53" t="s">
        <v>246</v>
      </c>
      <c r="F1251" s="27" t="s">
        <v>247</v>
      </c>
      <c r="G1251" s="27" t="s">
        <v>356</v>
      </c>
    </row>
    <row r="1252" spans="5:7" ht="75" x14ac:dyDescent="0.25">
      <c r="E1252" s="53" t="s">
        <v>258</v>
      </c>
      <c r="F1252" s="27" t="s">
        <v>302</v>
      </c>
      <c r="G1252" s="27" t="s">
        <v>371</v>
      </c>
    </row>
    <row r="1253" spans="5:7" ht="51" x14ac:dyDescent="0.25">
      <c r="E1253" s="53" t="s">
        <v>258</v>
      </c>
      <c r="F1253" s="27" t="s">
        <v>268</v>
      </c>
      <c r="G1253" s="27" t="s">
        <v>346</v>
      </c>
    </row>
    <row r="1254" spans="5:7" ht="45" x14ac:dyDescent="0.25">
      <c r="E1254" s="53" t="s">
        <v>399</v>
      </c>
      <c r="F1254" s="27" t="s">
        <v>268</v>
      </c>
      <c r="G1254" s="27" t="s">
        <v>346</v>
      </c>
    </row>
    <row r="1255" spans="5:7" ht="60" x14ac:dyDescent="0.25">
      <c r="E1255" s="53" t="s">
        <v>267</v>
      </c>
      <c r="F1255" s="27" t="s">
        <v>370</v>
      </c>
      <c r="G1255" s="27" t="s">
        <v>275</v>
      </c>
    </row>
    <row r="1256" spans="5:7" ht="60" x14ac:dyDescent="0.25">
      <c r="E1256" s="53" t="s">
        <v>258</v>
      </c>
      <c r="F1256" s="27" t="s">
        <v>268</v>
      </c>
      <c r="G1256" s="27" t="s">
        <v>371</v>
      </c>
    </row>
    <row r="1257" spans="5:7" ht="60" x14ac:dyDescent="0.25">
      <c r="E1257" s="53" t="s">
        <v>246</v>
      </c>
      <c r="F1257" s="27" t="s">
        <v>541</v>
      </c>
      <c r="G1257" s="27" t="s">
        <v>275</v>
      </c>
    </row>
    <row r="1258" spans="5:7" ht="60" x14ac:dyDescent="0.25">
      <c r="E1258" s="53" t="s">
        <v>258</v>
      </c>
      <c r="F1258" s="27" t="s">
        <v>286</v>
      </c>
      <c r="G1258" s="27" t="s">
        <v>58</v>
      </c>
    </row>
    <row r="1259" spans="5:7" ht="60" x14ac:dyDescent="0.25">
      <c r="E1259" s="53" t="s">
        <v>258</v>
      </c>
      <c r="F1259" s="27" t="s">
        <v>370</v>
      </c>
      <c r="G1259" s="27" t="s">
        <v>275</v>
      </c>
    </row>
    <row r="1260" spans="5:7" ht="75" x14ac:dyDescent="0.25">
      <c r="E1260" s="53" t="s">
        <v>258</v>
      </c>
      <c r="F1260" s="27" t="s">
        <v>541</v>
      </c>
      <c r="G1260" s="27" t="s">
        <v>248</v>
      </c>
    </row>
    <row r="1261" spans="5:7" ht="105" x14ac:dyDescent="0.25">
      <c r="E1261" s="53" t="s">
        <v>258</v>
      </c>
      <c r="F1261" s="27" t="s">
        <v>247</v>
      </c>
      <c r="G1261" s="27" t="s">
        <v>346</v>
      </c>
    </row>
    <row r="1262" spans="5:7" ht="105" x14ac:dyDescent="0.25">
      <c r="E1262" s="53" t="s">
        <v>258</v>
      </c>
      <c r="F1262" s="27" t="s">
        <v>247</v>
      </c>
      <c r="G1262" s="27" t="s">
        <v>356</v>
      </c>
    </row>
    <row r="1263" spans="5:7" ht="75" x14ac:dyDescent="0.25">
      <c r="E1263" s="53" t="s">
        <v>258</v>
      </c>
      <c r="F1263" s="27" t="s">
        <v>248</v>
      </c>
      <c r="G1263" s="27" t="s">
        <v>356</v>
      </c>
    </row>
    <row r="1264" spans="5:7" ht="60" x14ac:dyDescent="0.25">
      <c r="E1264" s="53" t="s">
        <v>258</v>
      </c>
      <c r="F1264" s="27" t="s">
        <v>399</v>
      </c>
      <c r="G1264" s="27" t="s">
        <v>275</v>
      </c>
    </row>
    <row r="1265" spans="5:7" ht="51" x14ac:dyDescent="0.25">
      <c r="E1265" s="53" t="s">
        <v>258</v>
      </c>
      <c r="F1265" s="27" t="s">
        <v>286</v>
      </c>
      <c r="G1265" s="27" t="s">
        <v>346</v>
      </c>
    </row>
    <row r="1266" spans="5:7" ht="105" x14ac:dyDescent="0.25">
      <c r="E1266" s="53" t="s">
        <v>361</v>
      </c>
      <c r="F1266" s="27" t="s">
        <v>247</v>
      </c>
      <c r="G1266" s="27" t="s">
        <v>346</v>
      </c>
    </row>
    <row r="1267" spans="5:7" ht="51" x14ac:dyDescent="0.25">
      <c r="E1267" s="53" t="s">
        <v>246</v>
      </c>
      <c r="F1267" s="27" t="s">
        <v>286</v>
      </c>
      <c r="G1267" s="27" t="s">
        <v>425</v>
      </c>
    </row>
    <row r="1268" spans="5:7" ht="60" x14ac:dyDescent="0.25">
      <c r="E1268" s="53" t="s">
        <v>246</v>
      </c>
      <c r="F1268" s="27" t="s">
        <v>541</v>
      </c>
      <c r="G1268" s="27" t="s">
        <v>425</v>
      </c>
    </row>
    <row r="1269" spans="5:7" ht="45" x14ac:dyDescent="0.25">
      <c r="E1269" s="53" t="s">
        <v>267</v>
      </c>
      <c r="F1269" s="27" t="s">
        <v>144</v>
      </c>
      <c r="G1269" s="27" t="s">
        <v>425</v>
      </c>
    </row>
    <row r="1270" spans="5:7" ht="105" x14ac:dyDescent="0.25">
      <c r="E1270" s="53" t="s">
        <v>258</v>
      </c>
      <c r="F1270" s="27" t="s">
        <v>491</v>
      </c>
      <c r="G1270" s="27" t="s">
        <v>346</v>
      </c>
    </row>
    <row r="1271" spans="5:7" ht="75" x14ac:dyDescent="0.25">
      <c r="E1271" s="53" t="s">
        <v>258</v>
      </c>
      <c r="F1271" s="27" t="s">
        <v>314</v>
      </c>
      <c r="G1271" s="27" t="s">
        <v>58</v>
      </c>
    </row>
    <row r="1272" spans="5:7" ht="60" x14ac:dyDescent="0.25">
      <c r="E1272" s="53" t="s">
        <v>258</v>
      </c>
      <c r="F1272" s="27" t="s">
        <v>397</v>
      </c>
      <c r="G1272" s="27" t="s">
        <v>275</v>
      </c>
    </row>
    <row r="1273" spans="5:7" ht="75" x14ac:dyDescent="0.25">
      <c r="E1273" s="53" t="s">
        <v>246</v>
      </c>
      <c r="F1273" s="27" t="s">
        <v>248</v>
      </c>
      <c r="G1273" s="27" t="s">
        <v>346</v>
      </c>
    </row>
    <row r="1274" spans="5:7" ht="60" x14ac:dyDescent="0.25">
      <c r="E1274" s="53" t="s">
        <v>308</v>
      </c>
      <c r="F1274" s="27" t="s">
        <v>370</v>
      </c>
      <c r="G1274" s="27" t="s">
        <v>356</v>
      </c>
    </row>
    <row r="1275" spans="5:7" ht="75" x14ac:dyDescent="0.25">
      <c r="E1275" s="53" t="s">
        <v>258</v>
      </c>
      <c r="F1275" s="27" t="s">
        <v>248</v>
      </c>
      <c r="G1275" s="27" t="s">
        <v>356</v>
      </c>
    </row>
    <row r="1276" spans="5:7" ht="75" x14ac:dyDescent="0.25">
      <c r="E1276" s="53" t="s">
        <v>246</v>
      </c>
      <c r="F1276" s="27" t="s">
        <v>302</v>
      </c>
      <c r="G1276" s="27" t="s">
        <v>371</v>
      </c>
    </row>
    <row r="1277" spans="5:7" ht="105" x14ac:dyDescent="0.25">
      <c r="E1277" s="53" t="s">
        <v>258</v>
      </c>
      <c r="F1277" s="27" t="s">
        <v>594</v>
      </c>
      <c r="G1277" s="27" t="s">
        <v>425</v>
      </c>
    </row>
    <row r="1278" spans="5:7" ht="76.5" x14ac:dyDescent="0.25">
      <c r="E1278" s="53" t="s">
        <v>361</v>
      </c>
      <c r="F1278" s="27" t="s">
        <v>370</v>
      </c>
      <c r="G1278" s="27" t="s">
        <v>425</v>
      </c>
    </row>
    <row r="1279" spans="5:7" ht="75" x14ac:dyDescent="0.25">
      <c r="E1279" s="53" t="s">
        <v>267</v>
      </c>
      <c r="F1279" s="27" t="s">
        <v>248</v>
      </c>
      <c r="G1279" s="27" t="s">
        <v>275</v>
      </c>
    </row>
    <row r="1280" spans="5:7" ht="105" x14ac:dyDescent="0.25">
      <c r="E1280" s="53" t="s">
        <v>258</v>
      </c>
      <c r="F1280" s="27" t="s">
        <v>491</v>
      </c>
      <c r="G1280" s="27" t="s">
        <v>275</v>
      </c>
    </row>
    <row r="1281" spans="5:7" ht="105" x14ac:dyDescent="0.25">
      <c r="E1281" s="53" t="s">
        <v>258</v>
      </c>
      <c r="F1281" s="27" t="s">
        <v>247</v>
      </c>
      <c r="G1281" s="27" t="s">
        <v>371</v>
      </c>
    </row>
    <row r="1282" spans="5:7" ht="105" x14ac:dyDescent="0.25">
      <c r="E1282" s="53" t="s">
        <v>417</v>
      </c>
      <c r="F1282" s="27" t="s">
        <v>343</v>
      </c>
      <c r="G1282" s="27" t="s">
        <v>356</v>
      </c>
    </row>
    <row r="1283" spans="5:7" ht="60" x14ac:dyDescent="0.25">
      <c r="E1283" s="53" t="s">
        <v>258</v>
      </c>
      <c r="F1283" s="27" t="s">
        <v>397</v>
      </c>
      <c r="G1283" s="27" t="s">
        <v>371</v>
      </c>
    </row>
    <row r="1284" spans="5:7" ht="105" x14ac:dyDescent="0.25">
      <c r="E1284" s="53" t="s">
        <v>258</v>
      </c>
      <c r="F1284" s="27" t="s">
        <v>491</v>
      </c>
      <c r="G1284" s="27" t="s">
        <v>356</v>
      </c>
    </row>
    <row r="1285" spans="5:7" ht="75" x14ac:dyDescent="0.25">
      <c r="E1285" s="53" t="s">
        <v>258</v>
      </c>
      <c r="F1285" s="27" t="s">
        <v>302</v>
      </c>
      <c r="G1285" s="27" t="s">
        <v>58</v>
      </c>
    </row>
    <row r="1286" spans="5:7" ht="75" x14ac:dyDescent="0.25">
      <c r="E1286" s="53" t="s">
        <v>267</v>
      </c>
      <c r="F1286" s="27" t="s">
        <v>286</v>
      </c>
      <c r="G1286" s="27" t="s">
        <v>248</v>
      </c>
    </row>
    <row r="1287" spans="5:7" ht="60" x14ac:dyDescent="0.25">
      <c r="E1287" s="53" t="s">
        <v>246</v>
      </c>
      <c r="F1287" s="27" t="s">
        <v>370</v>
      </c>
      <c r="G1287" s="27" t="s">
        <v>275</v>
      </c>
    </row>
    <row r="1288" spans="5:7" ht="60" x14ac:dyDescent="0.25">
      <c r="E1288" s="53" t="s">
        <v>246</v>
      </c>
      <c r="F1288" s="27" t="s">
        <v>286</v>
      </c>
      <c r="G1288" s="27" t="s">
        <v>371</v>
      </c>
    </row>
    <row r="1289" spans="5:7" ht="105" x14ac:dyDescent="0.25">
      <c r="E1289" s="53" t="s">
        <v>246</v>
      </c>
      <c r="F1289" s="27" t="s">
        <v>343</v>
      </c>
      <c r="G1289" s="27" t="s">
        <v>425</v>
      </c>
    </row>
    <row r="1290" spans="5:7" ht="105" x14ac:dyDescent="0.25">
      <c r="E1290" s="27" t="s">
        <v>361</v>
      </c>
      <c r="F1290" s="27" t="s">
        <v>343</v>
      </c>
      <c r="G1290" s="27" t="s">
        <v>425</v>
      </c>
    </row>
    <row r="1291" spans="5:7" ht="105" x14ac:dyDescent="0.25">
      <c r="E1291" s="27" t="s">
        <v>399</v>
      </c>
      <c r="F1291" s="27" t="s">
        <v>343</v>
      </c>
      <c r="G1291" s="27" t="s">
        <v>58</v>
      </c>
    </row>
    <row r="1292" spans="5:7" ht="75" x14ac:dyDescent="0.25">
      <c r="E1292" s="27" t="s">
        <v>308</v>
      </c>
      <c r="F1292" s="27" t="s">
        <v>286</v>
      </c>
      <c r="G1292" s="27" t="s">
        <v>356</v>
      </c>
    </row>
    <row r="1293" spans="5:7" ht="105" x14ac:dyDescent="0.25">
      <c r="E1293" s="27" t="s">
        <v>308</v>
      </c>
      <c r="F1293" s="27" t="s">
        <v>491</v>
      </c>
      <c r="G1293" s="27" t="s">
        <v>58</v>
      </c>
    </row>
    <row r="1294" spans="5:7" ht="60" x14ac:dyDescent="0.25">
      <c r="E1294" s="27" t="s">
        <v>267</v>
      </c>
      <c r="F1294" s="27" t="s">
        <v>397</v>
      </c>
      <c r="G1294" s="27" t="s">
        <v>356</v>
      </c>
    </row>
    <row r="1295" spans="5:7" ht="45" x14ac:dyDescent="0.25">
      <c r="E1295" s="27" t="s">
        <v>399</v>
      </c>
      <c r="F1295" s="27" t="s">
        <v>399</v>
      </c>
      <c r="G1295" s="27" t="s">
        <v>346</v>
      </c>
    </row>
    <row r="1296" spans="5:7" ht="90" x14ac:dyDescent="0.25">
      <c r="E1296" s="27" t="s">
        <v>323</v>
      </c>
      <c r="F1296" s="27" t="s">
        <v>397</v>
      </c>
      <c r="G1296" s="27" t="s">
        <v>346</v>
      </c>
    </row>
    <row r="1297" spans="5:7" ht="60" x14ac:dyDescent="0.25">
      <c r="E1297" s="27" t="s">
        <v>399</v>
      </c>
      <c r="F1297" s="27" t="s">
        <v>541</v>
      </c>
      <c r="G1297" s="27" t="s">
        <v>58</v>
      </c>
    </row>
    <row r="1298" spans="5:7" ht="60" x14ac:dyDescent="0.25">
      <c r="E1298" s="27" t="s">
        <v>431</v>
      </c>
      <c r="F1298" s="27" t="s">
        <v>286</v>
      </c>
      <c r="G1298" s="27" t="s">
        <v>346</v>
      </c>
    </row>
    <row r="1299" spans="5:7" ht="105" x14ac:dyDescent="0.25">
      <c r="E1299" s="27" t="s">
        <v>267</v>
      </c>
      <c r="F1299" s="27" t="s">
        <v>343</v>
      </c>
      <c r="G1299" s="27" t="s">
        <v>305</v>
      </c>
    </row>
    <row r="1300" spans="5:7" ht="105" x14ac:dyDescent="0.25">
      <c r="E1300" s="27" t="s">
        <v>308</v>
      </c>
      <c r="F1300" s="27" t="s">
        <v>491</v>
      </c>
      <c r="G1300" s="27" t="s">
        <v>58</v>
      </c>
    </row>
    <row r="1301" spans="5:7" ht="105" x14ac:dyDescent="0.25">
      <c r="E1301" s="27" t="s">
        <v>361</v>
      </c>
      <c r="F1301" s="27" t="s">
        <v>247</v>
      </c>
      <c r="G1301" s="27" t="s">
        <v>58</v>
      </c>
    </row>
    <row r="1302" spans="5:7" ht="60" x14ac:dyDescent="0.25">
      <c r="E1302" s="27" t="s">
        <v>267</v>
      </c>
      <c r="F1302" s="27" t="s">
        <v>397</v>
      </c>
      <c r="G1302" s="27" t="s">
        <v>371</v>
      </c>
    </row>
    <row r="1303" spans="5:7" ht="105" x14ac:dyDescent="0.25">
      <c r="E1303" s="27" t="s">
        <v>246</v>
      </c>
      <c r="F1303" s="27" t="s">
        <v>247</v>
      </c>
      <c r="G1303" s="27" t="s">
        <v>58</v>
      </c>
    </row>
    <row r="1304" spans="5:7" ht="60" x14ac:dyDescent="0.25">
      <c r="E1304" s="27" t="s">
        <v>431</v>
      </c>
      <c r="F1304" s="27" t="s">
        <v>397</v>
      </c>
      <c r="G1304" s="27" t="s">
        <v>356</v>
      </c>
    </row>
    <row r="1305" spans="5:7" ht="75" x14ac:dyDescent="0.25">
      <c r="E1305" s="27" t="s">
        <v>308</v>
      </c>
      <c r="F1305" s="27" t="s">
        <v>397</v>
      </c>
      <c r="G1305" s="27" t="s">
        <v>371</v>
      </c>
    </row>
    <row r="1306" spans="5:7" ht="105" x14ac:dyDescent="0.25">
      <c r="E1306" s="27" t="s">
        <v>417</v>
      </c>
      <c r="F1306" s="27" t="s">
        <v>594</v>
      </c>
      <c r="G1306" s="27" t="s">
        <v>346</v>
      </c>
    </row>
    <row r="1307" spans="5:7" ht="60" x14ac:dyDescent="0.25">
      <c r="E1307" s="27" t="s">
        <v>246</v>
      </c>
      <c r="F1307" s="27" t="s">
        <v>370</v>
      </c>
      <c r="G1307" s="27" t="s">
        <v>58</v>
      </c>
    </row>
    <row r="1308" spans="5:7" ht="105" x14ac:dyDescent="0.25">
      <c r="E1308" s="27" t="s">
        <v>399</v>
      </c>
      <c r="F1308" s="27" t="s">
        <v>343</v>
      </c>
      <c r="G1308" s="27" t="s">
        <v>58</v>
      </c>
    </row>
    <row r="1309" spans="5:7" ht="105" x14ac:dyDescent="0.25">
      <c r="E1309" s="27" t="s">
        <v>308</v>
      </c>
      <c r="F1309" s="27" t="s">
        <v>343</v>
      </c>
      <c r="G1309" s="27" t="s">
        <v>425</v>
      </c>
    </row>
    <row r="1310" spans="5:7" ht="105" x14ac:dyDescent="0.25">
      <c r="E1310" s="27" t="s">
        <v>399</v>
      </c>
      <c r="F1310" s="27" t="s">
        <v>491</v>
      </c>
      <c r="G1310" s="27" t="s">
        <v>58</v>
      </c>
    </row>
    <row r="1311" spans="5:7" ht="60" x14ac:dyDescent="0.25">
      <c r="E1311" s="27" t="s">
        <v>399</v>
      </c>
      <c r="F1311" s="27" t="s">
        <v>144</v>
      </c>
      <c r="G1311" s="27" t="s">
        <v>58</v>
      </c>
    </row>
    <row r="1312" spans="5:7" ht="75" x14ac:dyDescent="0.25">
      <c r="E1312" s="27" t="s">
        <v>308</v>
      </c>
      <c r="F1312" s="27" t="s">
        <v>370</v>
      </c>
      <c r="G1312" s="27" t="s">
        <v>58</v>
      </c>
    </row>
    <row r="1313" spans="5:7" ht="75" x14ac:dyDescent="0.25">
      <c r="E1313" s="27" t="s">
        <v>267</v>
      </c>
      <c r="F1313" s="27" t="s">
        <v>302</v>
      </c>
      <c r="G1313" s="27" t="s">
        <v>346</v>
      </c>
    </row>
    <row r="1314" spans="5:7" ht="60" x14ac:dyDescent="0.25">
      <c r="E1314" s="27" t="s">
        <v>246</v>
      </c>
      <c r="F1314" s="27" t="s">
        <v>286</v>
      </c>
      <c r="G1314" s="27" t="s">
        <v>356</v>
      </c>
    </row>
    <row r="1315" spans="5:7" ht="75" x14ac:dyDescent="0.25">
      <c r="E1315" s="27" t="s">
        <v>308</v>
      </c>
      <c r="F1315" s="27" t="s">
        <v>506</v>
      </c>
      <c r="G1315" s="27" t="s">
        <v>58</v>
      </c>
    </row>
    <row r="1316" spans="5:7" ht="60" x14ac:dyDescent="0.25">
      <c r="E1316" s="27" t="s">
        <v>246</v>
      </c>
      <c r="F1316" s="27" t="s">
        <v>144</v>
      </c>
      <c r="G1316" s="27" t="s">
        <v>58</v>
      </c>
    </row>
    <row r="1317" spans="5:7" ht="60" x14ac:dyDescent="0.25">
      <c r="E1317" s="27" t="s">
        <v>267</v>
      </c>
      <c r="F1317" s="27" t="s">
        <v>506</v>
      </c>
      <c r="G1317" s="27" t="s">
        <v>58</v>
      </c>
    </row>
    <row r="1318" spans="5:7" ht="60" x14ac:dyDescent="0.25">
      <c r="E1318" s="27" t="s">
        <v>267</v>
      </c>
      <c r="F1318" s="27" t="s">
        <v>399</v>
      </c>
      <c r="G1318" s="27" t="s">
        <v>58</v>
      </c>
    </row>
    <row r="1319" spans="5:7" ht="105" x14ac:dyDescent="0.25">
      <c r="E1319" s="27" t="s">
        <v>267</v>
      </c>
      <c r="F1319" s="27" t="s">
        <v>491</v>
      </c>
      <c r="G1319" s="27" t="s">
        <v>58</v>
      </c>
    </row>
    <row r="1320" spans="5:7" ht="60" x14ac:dyDescent="0.25">
      <c r="E1320" s="27" t="s">
        <v>326</v>
      </c>
      <c r="F1320" s="27" t="s">
        <v>456</v>
      </c>
      <c r="G1320" s="27" t="s">
        <v>346</v>
      </c>
    </row>
    <row r="1321" spans="5:7" ht="90" x14ac:dyDescent="0.25">
      <c r="E1321" s="27" t="s">
        <v>323</v>
      </c>
      <c r="F1321" s="27" t="s">
        <v>370</v>
      </c>
      <c r="G1321" s="27" t="s">
        <v>58</v>
      </c>
    </row>
    <row r="1322" spans="5:7" ht="105" x14ac:dyDescent="0.25">
      <c r="E1322" s="27" t="s">
        <v>399</v>
      </c>
      <c r="F1322" s="27" t="s">
        <v>343</v>
      </c>
      <c r="G1322" s="27" t="s">
        <v>58</v>
      </c>
    </row>
    <row r="1323" spans="5:7" ht="45" x14ac:dyDescent="0.25">
      <c r="E1323" s="27" t="s">
        <v>399</v>
      </c>
      <c r="F1323" s="27" t="s">
        <v>506</v>
      </c>
      <c r="G1323" s="27" t="s">
        <v>425</v>
      </c>
    </row>
    <row r="1324" spans="5:7" ht="60" x14ac:dyDescent="0.25">
      <c r="E1324" s="27" t="s">
        <v>246</v>
      </c>
      <c r="F1324" s="27" t="s">
        <v>506</v>
      </c>
      <c r="G1324" s="27" t="s">
        <v>356</v>
      </c>
    </row>
    <row r="1325" spans="5:7" ht="60" x14ac:dyDescent="0.25">
      <c r="E1325" s="27" t="s">
        <v>326</v>
      </c>
      <c r="F1325" s="27" t="s">
        <v>286</v>
      </c>
      <c r="G1325" s="27" t="s">
        <v>58</v>
      </c>
    </row>
    <row r="1326" spans="5:7" ht="75" x14ac:dyDescent="0.25">
      <c r="E1326" s="27" t="s">
        <v>246</v>
      </c>
      <c r="F1326" s="27" t="s">
        <v>302</v>
      </c>
      <c r="G1326" s="27" t="s">
        <v>305</v>
      </c>
    </row>
    <row r="1327" spans="5:7" ht="60" x14ac:dyDescent="0.25">
      <c r="E1327" s="27" t="s">
        <v>246</v>
      </c>
      <c r="F1327" s="27" t="s">
        <v>286</v>
      </c>
      <c r="G1327" s="27" t="s">
        <v>275</v>
      </c>
    </row>
    <row r="1328" spans="5:7" ht="60" x14ac:dyDescent="0.25">
      <c r="E1328" s="27" t="s">
        <v>399</v>
      </c>
      <c r="F1328" s="27" t="s">
        <v>456</v>
      </c>
      <c r="G1328" s="27" t="s">
        <v>356</v>
      </c>
    </row>
    <row r="1329" spans="5:7" ht="75" x14ac:dyDescent="0.25">
      <c r="E1329" s="27" t="s">
        <v>326</v>
      </c>
      <c r="F1329" s="27" t="s">
        <v>456</v>
      </c>
      <c r="G1329" s="27" t="s">
        <v>317</v>
      </c>
    </row>
    <row r="1330" spans="5:7" ht="105" x14ac:dyDescent="0.25">
      <c r="E1330" s="27" t="s">
        <v>246</v>
      </c>
      <c r="F1330" s="27" t="s">
        <v>343</v>
      </c>
      <c r="G1330" s="27" t="s">
        <v>58</v>
      </c>
    </row>
    <row r="1331" spans="5:7" ht="60" x14ac:dyDescent="0.25">
      <c r="E1331" s="27" t="s">
        <v>399</v>
      </c>
      <c r="F1331" s="27" t="s">
        <v>370</v>
      </c>
      <c r="G1331" s="27" t="s">
        <v>346</v>
      </c>
    </row>
    <row r="1332" spans="5:7" ht="105" x14ac:dyDescent="0.25">
      <c r="E1332" s="27" t="s">
        <v>246</v>
      </c>
      <c r="F1332" s="27" t="s">
        <v>594</v>
      </c>
      <c r="G1332" s="27" t="s">
        <v>371</v>
      </c>
    </row>
    <row r="1333" spans="5:7" ht="60" x14ac:dyDescent="0.25">
      <c r="E1333" s="27" t="s">
        <v>246</v>
      </c>
      <c r="F1333" s="27" t="s">
        <v>506</v>
      </c>
      <c r="G1333" s="27" t="s">
        <v>58</v>
      </c>
    </row>
    <row r="1334" spans="5:7" ht="75" x14ac:dyDescent="0.25">
      <c r="E1334" s="27" t="s">
        <v>246</v>
      </c>
      <c r="F1334" s="27" t="s">
        <v>248</v>
      </c>
      <c r="G1334" s="27" t="s">
        <v>356</v>
      </c>
    </row>
    <row r="1335" spans="5:7" ht="60" x14ac:dyDescent="0.25">
      <c r="E1335" s="27" t="s">
        <v>267</v>
      </c>
      <c r="F1335" s="27" t="s">
        <v>144</v>
      </c>
      <c r="G1335" s="27" t="s">
        <v>58</v>
      </c>
    </row>
    <row r="1336" spans="5:7" ht="60" x14ac:dyDescent="0.25">
      <c r="E1336" s="27" t="s">
        <v>600</v>
      </c>
      <c r="F1336" s="27" t="s">
        <v>541</v>
      </c>
    </row>
    <row r="1337" spans="5:7" ht="45" x14ac:dyDescent="0.25">
      <c r="E1337" s="27" t="s">
        <v>267</v>
      </c>
      <c r="F1337" s="27" t="s">
        <v>399</v>
      </c>
    </row>
    <row r="1338" spans="5:7" ht="45" x14ac:dyDescent="0.25">
      <c r="E1338" s="27" t="s">
        <v>267</v>
      </c>
      <c r="F1338" s="27" t="s">
        <v>399</v>
      </c>
    </row>
    <row r="1339" spans="5:7" ht="30" x14ac:dyDescent="0.25">
      <c r="E1339" s="27" t="s">
        <v>267</v>
      </c>
      <c r="F1339" s="27" t="s">
        <v>144</v>
      </c>
    </row>
    <row r="1340" spans="5:7" ht="60" x14ac:dyDescent="0.25">
      <c r="E1340" s="27" t="s">
        <v>431</v>
      </c>
      <c r="F1340" s="27" t="s">
        <v>608</v>
      </c>
    </row>
    <row r="1341" spans="5:7" ht="105" x14ac:dyDescent="0.25">
      <c r="E1341" s="27" t="s">
        <v>399</v>
      </c>
      <c r="F1341" s="27" t="s">
        <v>491</v>
      </c>
    </row>
    <row r="1342" spans="5:7" ht="60" x14ac:dyDescent="0.25">
      <c r="E1342" s="27" t="s">
        <v>326</v>
      </c>
      <c r="F1342" s="27" t="s">
        <v>456</v>
      </c>
    </row>
    <row r="1343" spans="5:7" ht="60" x14ac:dyDescent="0.25">
      <c r="E1343" s="27" t="s">
        <v>326</v>
      </c>
      <c r="F1343" s="27" t="s">
        <v>370</v>
      </c>
    </row>
    <row r="1344" spans="5:7" ht="75" x14ac:dyDescent="0.25">
      <c r="E1344" s="27" t="s">
        <v>547</v>
      </c>
      <c r="F1344" s="27" t="s">
        <v>248</v>
      </c>
    </row>
    <row r="1345" spans="5:6" ht="45" x14ac:dyDescent="0.25">
      <c r="E1345" s="27" t="s">
        <v>326</v>
      </c>
      <c r="F1345" s="27" t="s">
        <v>399</v>
      </c>
    </row>
    <row r="1346" spans="5:6" ht="60" x14ac:dyDescent="0.25">
      <c r="E1346" s="27" t="s">
        <v>326</v>
      </c>
      <c r="F1346" s="27" t="s">
        <v>397</v>
      </c>
    </row>
    <row r="1347" spans="5:6" ht="60" x14ac:dyDescent="0.25">
      <c r="E1347" s="27" t="s">
        <v>246</v>
      </c>
      <c r="F1347" s="27" t="s">
        <v>399</v>
      </c>
    </row>
    <row r="1348" spans="5:6" ht="75" x14ac:dyDescent="0.25">
      <c r="E1348" s="27" t="s">
        <v>431</v>
      </c>
      <c r="F1348" s="27" t="s">
        <v>248</v>
      </c>
    </row>
    <row r="1349" spans="5:6" ht="45" x14ac:dyDescent="0.25">
      <c r="E1349" s="27" t="s">
        <v>462</v>
      </c>
      <c r="F1349" s="27" t="s">
        <v>399</v>
      </c>
    </row>
    <row r="1350" spans="5:6" ht="60" x14ac:dyDescent="0.25">
      <c r="E1350" s="27" t="s">
        <v>431</v>
      </c>
      <c r="F1350" s="27" t="s">
        <v>608</v>
      </c>
    </row>
    <row r="1351" spans="5:6" ht="75" x14ac:dyDescent="0.25">
      <c r="E1351" s="27" t="s">
        <v>308</v>
      </c>
      <c r="F1351" s="27" t="s">
        <v>608</v>
      </c>
    </row>
    <row r="1352" spans="5:6" ht="60" x14ac:dyDescent="0.25">
      <c r="E1352" s="27" t="s">
        <v>411</v>
      </c>
      <c r="F1352" s="27" t="s">
        <v>541</v>
      </c>
    </row>
    <row r="1353" spans="5:6" ht="45" x14ac:dyDescent="0.25">
      <c r="E1353" s="27" t="s">
        <v>326</v>
      </c>
      <c r="F1353" s="27" t="s">
        <v>286</v>
      </c>
    </row>
    <row r="1354" spans="5:6" ht="105" x14ac:dyDescent="0.25">
      <c r="E1354" s="27" t="s">
        <v>323</v>
      </c>
      <c r="F1354" s="27" t="s">
        <v>594</v>
      </c>
    </row>
    <row r="1355" spans="5:6" ht="60" x14ac:dyDescent="0.25">
      <c r="E1355" s="27" t="s">
        <v>246</v>
      </c>
      <c r="F1355" s="27" t="s">
        <v>612</v>
      </c>
    </row>
    <row r="1356" spans="5:6" ht="60" x14ac:dyDescent="0.25">
      <c r="E1356" s="27" t="s">
        <v>431</v>
      </c>
      <c r="F1356" s="27" t="s">
        <v>456</v>
      </c>
    </row>
    <row r="1357" spans="5:6" ht="60" x14ac:dyDescent="0.25">
      <c r="E1357" s="27" t="s">
        <v>326</v>
      </c>
      <c r="F1357" s="27" t="s">
        <v>370</v>
      </c>
    </row>
    <row r="1358" spans="5:6" ht="90" x14ac:dyDescent="0.25">
      <c r="E1358" s="27" t="s">
        <v>361</v>
      </c>
      <c r="F1358" s="27" t="s">
        <v>149</v>
      </c>
    </row>
    <row r="1359" spans="5:6" ht="30" x14ac:dyDescent="0.25">
      <c r="E1359" s="27" t="s">
        <v>454</v>
      </c>
      <c r="F1359" s="27" t="s">
        <v>612</v>
      </c>
    </row>
    <row r="1360" spans="5:6" ht="45" x14ac:dyDescent="0.25">
      <c r="E1360" s="27" t="s">
        <v>454</v>
      </c>
      <c r="F1360" s="27" t="s">
        <v>608</v>
      </c>
    </row>
    <row r="1361" spans="5:6" ht="90" x14ac:dyDescent="0.25">
      <c r="E1361" s="27" t="s">
        <v>361</v>
      </c>
      <c r="F1361" s="27" t="s">
        <v>506</v>
      </c>
    </row>
    <row r="1362" spans="5:6" ht="45" x14ac:dyDescent="0.25">
      <c r="E1362" s="27" t="s">
        <v>326</v>
      </c>
      <c r="F1362" s="27" t="s">
        <v>399</v>
      </c>
    </row>
    <row r="1363" spans="5:6" ht="75" x14ac:dyDescent="0.25">
      <c r="E1363" s="27" t="s">
        <v>308</v>
      </c>
      <c r="F1363" s="27" t="s">
        <v>506</v>
      </c>
    </row>
    <row r="1364" spans="5:6" ht="60" x14ac:dyDescent="0.25">
      <c r="E1364" s="27" t="s">
        <v>431</v>
      </c>
      <c r="F1364" s="27" t="s">
        <v>506</v>
      </c>
    </row>
    <row r="1365" spans="5:6" ht="30" x14ac:dyDescent="0.25">
      <c r="E1365" s="27" t="s">
        <v>454</v>
      </c>
      <c r="F1365" s="27" t="s">
        <v>286</v>
      </c>
    </row>
    <row r="1366" spans="5:6" ht="45" x14ac:dyDescent="0.25">
      <c r="E1366" s="27" t="s">
        <v>454</v>
      </c>
      <c r="F1366" s="27" t="s">
        <v>149</v>
      </c>
    </row>
    <row r="1367" spans="5:6" ht="45" x14ac:dyDescent="0.25">
      <c r="E1367" s="27" t="s">
        <v>399</v>
      </c>
      <c r="F1367" s="27" t="s">
        <v>612</v>
      </c>
    </row>
    <row r="1368" spans="5:6" ht="45" x14ac:dyDescent="0.25">
      <c r="E1368" s="27" t="s">
        <v>417</v>
      </c>
      <c r="F1368" s="27" t="s">
        <v>608</v>
      </c>
    </row>
    <row r="1369" spans="5:6" ht="45" x14ac:dyDescent="0.25">
      <c r="E1369" s="27" t="s">
        <v>399</v>
      </c>
      <c r="F1369" s="27" t="s">
        <v>286</v>
      </c>
    </row>
    <row r="1370" spans="5:6" ht="45" x14ac:dyDescent="0.25">
      <c r="E1370" s="27" t="s">
        <v>399</v>
      </c>
      <c r="F1370" s="27" t="s">
        <v>149</v>
      </c>
    </row>
    <row r="1371" spans="5:6" ht="45" x14ac:dyDescent="0.25">
      <c r="E1371" s="27" t="s">
        <v>399</v>
      </c>
      <c r="F1371" s="27" t="s">
        <v>608</v>
      </c>
    </row>
    <row r="1372" spans="5:6" ht="60" x14ac:dyDescent="0.25">
      <c r="E1372" s="27" t="s">
        <v>246</v>
      </c>
      <c r="F1372" s="27" t="s">
        <v>399</v>
      </c>
    </row>
    <row r="1373" spans="5:6" ht="60" x14ac:dyDescent="0.25">
      <c r="E1373" s="27" t="s">
        <v>417</v>
      </c>
      <c r="F1373" s="27" t="s">
        <v>370</v>
      </c>
    </row>
    <row r="1374" spans="5:6" ht="60" x14ac:dyDescent="0.25">
      <c r="E1374" s="27" t="s">
        <v>411</v>
      </c>
      <c r="F1374" s="27" t="s">
        <v>397</v>
      </c>
    </row>
    <row r="1375" spans="5:6" ht="60" x14ac:dyDescent="0.25">
      <c r="E1375" s="27" t="s">
        <v>431</v>
      </c>
      <c r="F1375" s="27" t="s">
        <v>506</v>
      </c>
    </row>
    <row r="1376" spans="5:6" ht="45" x14ac:dyDescent="0.25">
      <c r="E1376" s="27" t="s">
        <v>326</v>
      </c>
      <c r="F1376" s="27" t="s">
        <v>608</v>
      </c>
    </row>
    <row r="1377" spans="5:6" ht="60" x14ac:dyDescent="0.25">
      <c r="E1377" s="27" t="s">
        <v>399</v>
      </c>
      <c r="F1377" s="27" t="s">
        <v>370</v>
      </c>
    </row>
    <row r="1378" spans="5:6" ht="60" x14ac:dyDescent="0.25">
      <c r="E1378" s="27" t="s">
        <v>547</v>
      </c>
      <c r="F1378" s="27" t="s">
        <v>612</v>
      </c>
    </row>
    <row r="1379" spans="5:6" ht="90" x14ac:dyDescent="0.25">
      <c r="E1379" s="27" t="s">
        <v>361</v>
      </c>
      <c r="F1379" s="27" t="s">
        <v>286</v>
      </c>
    </row>
    <row r="1380" spans="5:6" ht="90" x14ac:dyDescent="0.25">
      <c r="E1380" s="27" t="s">
        <v>323</v>
      </c>
      <c r="F1380" s="27" t="s">
        <v>149</v>
      </c>
    </row>
    <row r="1381" spans="5:6" ht="60" x14ac:dyDescent="0.25">
      <c r="E1381" s="27" t="s">
        <v>547</v>
      </c>
      <c r="F1381" s="27" t="s">
        <v>506</v>
      </c>
    </row>
    <row r="1382" spans="5:6" ht="90" x14ac:dyDescent="0.25">
      <c r="E1382" s="27" t="s">
        <v>361</v>
      </c>
      <c r="F1382" s="27" t="s">
        <v>608</v>
      </c>
    </row>
    <row r="1383" spans="5:6" ht="45" x14ac:dyDescent="0.25">
      <c r="E1383" s="27" t="s">
        <v>399</v>
      </c>
      <c r="F1383" s="27" t="s">
        <v>149</v>
      </c>
    </row>
    <row r="1384" spans="5:6" ht="45" x14ac:dyDescent="0.25">
      <c r="E1384" s="27" t="s">
        <v>326</v>
      </c>
      <c r="F1384" s="27" t="s">
        <v>399</v>
      </c>
    </row>
    <row r="1385" spans="5:6" ht="45" x14ac:dyDescent="0.25">
      <c r="E1385" s="27" t="s">
        <v>417</v>
      </c>
      <c r="F1385" s="27" t="s">
        <v>506</v>
      </c>
    </row>
    <row r="1386" spans="5:6" ht="90" x14ac:dyDescent="0.25">
      <c r="E1386" s="27" t="s">
        <v>361</v>
      </c>
      <c r="F1386" s="27" t="s">
        <v>456</v>
      </c>
    </row>
    <row r="1387" spans="5:6" ht="105" x14ac:dyDescent="0.25">
      <c r="E1387" s="27" t="s">
        <v>326</v>
      </c>
      <c r="F1387" s="27" t="s">
        <v>491</v>
      </c>
    </row>
    <row r="1388" spans="5:6" ht="60" x14ac:dyDescent="0.25">
      <c r="E1388" s="27" t="s">
        <v>246</v>
      </c>
      <c r="F1388" s="27" t="s">
        <v>506</v>
      </c>
    </row>
    <row r="1389" spans="5:6" ht="60" x14ac:dyDescent="0.25">
      <c r="E1389" s="27" t="s">
        <v>547</v>
      </c>
      <c r="F1389" s="27" t="s">
        <v>608</v>
      </c>
    </row>
    <row r="1390" spans="5:6" ht="45" x14ac:dyDescent="0.25">
      <c r="E1390" s="27" t="s">
        <v>399</v>
      </c>
      <c r="F1390" s="27" t="s">
        <v>506</v>
      </c>
    </row>
    <row r="1391" spans="5:6" ht="45" x14ac:dyDescent="0.25">
      <c r="E1391" s="27" t="s">
        <v>399</v>
      </c>
      <c r="F1391" s="27" t="s">
        <v>399</v>
      </c>
    </row>
    <row r="1392" spans="5:6" ht="105" x14ac:dyDescent="0.25">
      <c r="E1392" s="27" t="s">
        <v>326</v>
      </c>
      <c r="F1392" s="27" t="s">
        <v>594</v>
      </c>
    </row>
    <row r="1393" spans="5:6" ht="45" x14ac:dyDescent="0.25">
      <c r="E1393" s="27" t="s">
        <v>417</v>
      </c>
      <c r="F1393" s="27" t="s">
        <v>149</v>
      </c>
    </row>
    <row r="1394" spans="5:6" ht="75" x14ac:dyDescent="0.25">
      <c r="E1394" s="27" t="s">
        <v>431</v>
      </c>
      <c r="F1394" s="27" t="s">
        <v>248</v>
      </c>
    </row>
    <row r="1395" spans="5:6" ht="90" x14ac:dyDescent="0.25">
      <c r="E1395" s="27" t="s">
        <v>323</v>
      </c>
      <c r="F1395" s="27" t="s">
        <v>370</v>
      </c>
    </row>
    <row r="1396" spans="5:6" ht="90" x14ac:dyDescent="0.25">
      <c r="E1396" s="27" t="s">
        <v>361</v>
      </c>
      <c r="F1396" s="27" t="s">
        <v>399</v>
      </c>
    </row>
    <row r="1397" spans="5:6" ht="60" x14ac:dyDescent="0.25">
      <c r="E1397" s="27" t="s">
        <v>454</v>
      </c>
      <c r="F1397" s="27" t="s">
        <v>397</v>
      </c>
    </row>
    <row r="1398" spans="5:6" ht="90" x14ac:dyDescent="0.25">
      <c r="E1398" s="27" t="s">
        <v>361</v>
      </c>
      <c r="F1398" s="27" t="s">
        <v>370</v>
      </c>
    </row>
    <row r="1399" spans="5:6" ht="45" x14ac:dyDescent="0.25">
      <c r="E1399" s="27" t="s">
        <v>600</v>
      </c>
      <c r="F1399" s="27" t="s">
        <v>506</v>
      </c>
    </row>
    <row r="1400" spans="5:6" ht="45" x14ac:dyDescent="0.25">
      <c r="E1400" s="27" t="s">
        <v>399</v>
      </c>
      <c r="F1400" s="27" t="s">
        <v>286</v>
      </c>
    </row>
    <row r="1401" spans="5:6" ht="75" x14ac:dyDescent="0.25">
      <c r="E1401" s="27" t="s">
        <v>454</v>
      </c>
      <c r="F1401" s="27" t="s">
        <v>314</v>
      </c>
    </row>
    <row r="1402" spans="5:6" ht="45" x14ac:dyDescent="0.25">
      <c r="E1402" s="27" t="s">
        <v>326</v>
      </c>
      <c r="F1402" s="27" t="s">
        <v>149</v>
      </c>
    </row>
    <row r="1403" spans="5:6" ht="105" x14ac:dyDescent="0.25">
      <c r="E1403" s="27" t="s">
        <v>454</v>
      </c>
      <c r="F1403" s="27" t="s">
        <v>491</v>
      </c>
    </row>
    <row r="1404" spans="5:6" ht="60" x14ac:dyDescent="0.25">
      <c r="E1404" s="27" t="s">
        <v>462</v>
      </c>
      <c r="F1404" s="27" t="s">
        <v>397</v>
      </c>
    </row>
    <row r="1405" spans="5:6" ht="60" x14ac:dyDescent="0.25">
      <c r="E1405" s="27" t="s">
        <v>547</v>
      </c>
      <c r="F1405" s="27" t="s">
        <v>612</v>
      </c>
    </row>
    <row r="1406" spans="5:6" ht="105" x14ac:dyDescent="0.25">
      <c r="E1406" s="27" t="s">
        <v>462</v>
      </c>
      <c r="F1406" s="27" t="s">
        <v>594</v>
      </c>
    </row>
    <row r="1407" spans="5:6" ht="45" x14ac:dyDescent="0.25">
      <c r="E1407" s="27" t="s">
        <v>399</v>
      </c>
      <c r="F1407" s="27" t="s">
        <v>608</v>
      </c>
    </row>
    <row r="1408" spans="5:6" ht="75" x14ac:dyDescent="0.25">
      <c r="E1408" s="27" t="s">
        <v>308</v>
      </c>
      <c r="F1408" s="27" t="s">
        <v>149</v>
      </c>
    </row>
    <row r="1409" spans="5:6" ht="90" x14ac:dyDescent="0.25">
      <c r="E1409" s="27" t="s">
        <v>361</v>
      </c>
      <c r="F1409" s="27" t="s">
        <v>608</v>
      </c>
    </row>
    <row r="1410" spans="5:6" ht="90" x14ac:dyDescent="0.25">
      <c r="E1410" s="27" t="s">
        <v>323</v>
      </c>
      <c r="F1410" s="27" t="s">
        <v>612</v>
      </c>
    </row>
    <row r="1411" spans="5:6" ht="90" x14ac:dyDescent="0.25">
      <c r="E1411" s="27" t="s">
        <v>361</v>
      </c>
      <c r="F1411" s="27" t="s">
        <v>370</v>
      </c>
    </row>
    <row r="1412" spans="5:6" ht="105" x14ac:dyDescent="0.25">
      <c r="E1412" s="27" t="s">
        <v>361</v>
      </c>
      <c r="F1412" s="27" t="s">
        <v>491</v>
      </c>
    </row>
    <row r="1413" spans="5:6" ht="90" x14ac:dyDescent="0.25">
      <c r="E1413" s="27" t="s">
        <v>323</v>
      </c>
      <c r="F1413" s="27" t="s">
        <v>144</v>
      </c>
    </row>
    <row r="1414" spans="5:6" ht="105" x14ac:dyDescent="0.25">
      <c r="E1414" s="27" t="s">
        <v>361</v>
      </c>
      <c r="F1414" s="27" t="s">
        <v>491</v>
      </c>
    </row>
    <row r="1415" spans="5:6" ht="45" x14ac:dyDescent="0.25">
      <c r="E1415" s="27" t="s">
        <v>417</v>
      </c>
      <c r="F1415" s="27" t="s">
        <v>144</v>
      </c>
    </row>
    <row r="1416" spans="5:6" ht="105" x14ac:dyDescent="0.25">
      <c r="E1416" s="27" t="s">
        <v>596</v>
      </c>
      <c r="F1416" s="27" t="s">
        <v>594</v>
      </c>
    </row>
    <row r="1417" spans="5:6" ht="60" x14ac:dyDescent="0.25">
      <c r="E1417" s="27" t="s">
        <v>411</v>
      </c>
      <c r="F1417" s="27" t="s">
        <v>149</v>
      </c>
    </row>
    <row r="1418" spans="5:6" ht="60" x14ac:dyDescent="0.25">
      <c r="E1418" s="27" t="s">
        <v>431</v>
      </c>
      <c r="F1418" s="27" t="s">
        <v>612</v>
      </c>
    </row>
    <row r="1419" spans="5:6" ht="45" x14ac:dyDescent="0.25">
      <c r="E1419" s="27" t="s">
        <v>454</v>
      </c>
      <c r="F1419" s="27" t="s">
        <v>149</v>
      </c>
    </row>
    <row r="1420" spans="5:6" ht="90" x14ac:dyDescent="0.25">
      <c r="E1420" s="27" t="s">
        <v>361</v>
      </c>
      <c r="F1420" s="27" t="s">
        <v>397</v>
      </c>
    </row>
    <row r="1421" spans="5:6" ht="90" x14ac:dyDescent="0.25">
      <c r="E1421" s="27" t="s">
        <v>361</v>
      </c>
      <c r="F1421" s="27" t="s">
        <v>456</v>
      </c>
    </row>
    <row r="1422" spans="5:6" ht="45" x14ac:dyDescent="0.25">
      <c r="E1422" s="27" t="s">
        <v>600</v>
      </c>
      <c r="F1422" s="27" t="s">
        <v>506</v>
      </c>
    </row>
    <row r="1423" spans="5:6" ht="45" x14ac:dyDescent="0.25">
      <c r="E1423" s="27" t="s">
        <v>399</v>
      </c>
      <c r="F1423" s="27" t="s">
        <v>506</v>
      </c>
    </row>
    <row r="1424" spans="5:6" ht="105" x14ac:dyDescent="0.25">
      <c r="E1424" s="27" t="s">
        <v>547</v>
      </c>
      <c r="F1424" s="27" t="s">
        <v>491</v>
      </c>
    </row>
    <row r="1425" spans="5:6" ht="45" x14ac:dyDescent="0.25">
      <c r="E1425" s="27" t="s">
        <v>462</v>
      </c>
      <c r="F1425" s="27" t="s">
        <v>144</v>
      </c>
    </row>
    <row r="1426" spans="5:6" ht="75" x14ac:dyDescent="0.25">
      <c r="E1426" s="27" t="s">
        <v>308</v>
      </c>
      <c r="F1426" s="27" t="s">
        <v>612</v>
      </c>
    </row>
    <row r="1427" spans="5:6" ht="30" x14ac:dyDescent="0.25">
      <c r="E1427" s="27" t="s">
        <v>454</v>
      </c>
    </row>
    <row r="1428" spans="5:6" ht="45" x14ac:dyDescent="0.25">
      <c r="E1428" s="27" t="s">
        <v>417</v>
      </c>
    </row>
    <row r="1429" spans="5:6" ht="90" x14ac:dyDescent="0.25">
      <c r="E1429" s="27" t="s">
        <v>596</v>
      </c>
    </row>
    <row r="1430" spans="5:6" ht="60" x14ac:dyDescent="0.25">
      <c r="E1430" s="27" t="s">
        <v>411</v>
      </c>
    </row>
    <row r="1431" spans="5:6" ht="90" x14ac:dyDescent="0.25">
      <c r="E1431" s="27" t="s">
        <v>596</v>
      </c>
    </row>
    <row r="1432" spans="5:6" ht="90" x14ac:dyDescent="0.25">
      <c r="E1432" s="27" t="s">
        <v>596</v>
      </c>
    </row>
    <row r="1433" spans="5:6" ht="90" x14ac:dyDescent="0.25">
      <c r="E1433" s="27" t="s">
        <v>323</v>
      </c>
    </row>
    <row r="1434" spans="5:6" ht="75" x14ac:dyDescent="0.25">
      <c r="E1434" s="27" t="s">
        <v>308</v>
      </c>
    </row>
    <row r="1435" spans="5:6" ht="90" x14ac:dyDescent="0.25">
      <c r="E1435" s="27" t="s">
        <v>361</v>
      </c>
    </row>
    <row r="1436" spans="5:6" ht="30" x14ac:dyDescent="0.25">
      <c r="E1436" s="27" t="s">
        <v>454</v>
      </c>
    </row>
    <row r="1437" spans="5:6" ht="90" x14ac:dyDescent="0.25">
      <c r="E1437" s="27" t="s">
        <v>323</v>
      </c>
    </row>
    <row r="1438" spans="5:6" ht="90" x14ac:dyDescent="0.25">
      <c r="E1438" s="27" t="s">
        <v>323</v>
      </c>
    </row>
    <row r="1439" spans="5:6" ht="45" x14ac:dyDescent="0.25">
      <c r="E1439" s="27" t="s">
        <v>399</v>
      </c>
    </row>
    <row r="1440" spans="5:6" ht="30" x14ac:dyDescent="0.25">
      <c r="E1440" s="27" t="s">
        <v>454</v>
      </c>
    </row>
    <row r="1441" spans="5:5" ht="45" x14ac:dyDescent="0.25">
      <c r="E1441" s="27" t="s">
        <v>326</v>
      </c>
    </row>
    <row r="1442" spans="5:5" ht="60" x14ac:dyDescent="0.25">
      <c r="E1442" s="27" t="s">
        <v>411</v>
      </c>
    </row>
    <row r="1443" spans="5:5" ht="90" x14ac:dyDescent="0.25">
      <c r="E1443" s="27" t="s">
        <v>596</v>
      </c>
    </row>
    <row r="1444" spans="5:5" x14ac:dyDescent="0.25">
      <c r="E1444" s="27" t="s">
        <v>600</v>
      </c>
    </row>
    <row r="1445" spans="5:5" ht="90" x14ac:dyDescent="0.25">
      <c r="E1445" s="27" t="s">
        <v>361</v>
      </c>
    </row>
    <row r="1446" spans="5:5" ht="90" x14ac:dyDescent="0.25">
      <c r="E1446" s="27" t="s">
        <v>596</v>
      </c>
    </row>
    <row r="1447" spans="5:5" ht="60" x14ac:dyDescent="0.25">
      <c r="E1447" s="27" t="s">
        <v>411</v>
      </c>
    </row>
    <row r="1448" spans="5:5" ht="90" x14ac:dyDescent="0.25">
      <c r="E1448" s="27" t="s">
        <v>361</v>
      </c>
    </row>
    <row r="1449" spans="5:5" ht="45" x14ac:dyDescent="0.25">
      <c r="E1449" s="27" t="s">
        <v>462</v>
      </c>
    </row>
    <row r="1450" spans="5:5" ht="45" x14ac:dyDescent="0.25">
      <c r="E1450" s="27" t="s">
        <v>462</v>
      </c>
    </row>
    <row r="1451" spans="5:5" ht="75" x14ac:dyDescent="0.25">
      <c r="E1451" s="27" t="s">
        <v>308</v>
      </c>
    </row>
    <row r="1452" spans="5:5" ht="45" x14ac:dyDescent="0.25">
      <c r="E1452" s="27" t="s">
        <v>462</v>
      </c>
    </row>
    <row r="1453" spans="5:5" ht="90" x14ac:dyDescent="0.25">
      <c r="E1453" s="27" t="s">
        <v>596</v>
      </c>
    </row>
    <row r="1454" spans="5:5" ht="90" x14ac:dyDescent="0.25">
      <c r="E1454" s="27" t="s">
        <v>596</v>
      </c>
    </row>
    <row r="1455" spans="5:5" ht="90" x14ac:dyDescent="0.25">
      <c r="E1455" s="27" t="s">
        <v>361</v>
      </c>
    </row>
    <row r="1456" spans="5:5" ht="45" x14ac:dyDescent="0.25">
      <c r="E1456" s="27" t="s">
        <v>462</v>
      </c>
    </row>
    <row r="1457" spans="5:5" ht="45" x14ac:dyDescent="0.25">
      <c r="E1457" s="27" t="s">
        <v>462</v>
      </c>
    </row>
    <row r="1458" spans="5:5" ht="90" x14ac:dyDescent="0.25">
      <c r="E1458" s="27" t="s">
        <v>596</v>
      </c>
    </row>
    <row r="1459" spans="5:5" ht="45" x14ac:dyDescent="0.25">
      <c r="E1459" s="27" t="s">
        <v>462</v>
      </c>
    </row>
    <row r="1460" spans="5:5" ht="45" x14ac:dyDescent="0.25">
      <c r="E1460" s="27" t="s">
        <v>462</v>
      </c>
    </row>
    <row r="1461" spans="5:5" ht="90" x14ac:dyDescent="0.25">
      <c r="E1461" s="27" t="s">
        <v>323</v>
      </c>
    </row>
    <row r="1462" spans="5:5" ht="60" x14ac:dyDescent="0.25">
      <c r="E1462" s="27" t="s">
        <v>547</v>
      </c>
    </row>
    <row r="1463" spans="5:5" ht="45" x14ac:dyDescent="0.25">
      <c r="E1463" s="27" t="s">
        <v>462</v>
      </c>
    </row>
    <row r="1464" spans="5:5" ht="45" x14ac:dyDescent="0.25">
      <c r="E1464" s="27" t="s">
        <v>462</v>
      </c>
    </row>
    <row r="1465" spans="5:5" ht="75" x14ac:dyDescent="0.25">
      <c r="E1465" s="27" t="s">
        <v>308</v>
      </c>
    </row>
    <row r="1466" spans="5:5" ht="45" x14ac:dyDescent="0.25">
      <c r="E1466" s="27" t="s">
        <v>462</v>
      </c>
    </row>
    <row r="1467" spans="5:5" ht="60" x14ac:dyDescent="0.25">
      <c r="E1467" s="27" t="s">
        <v>411</v>
      </c>
    </row>
    <row r="1468" spans="5:5" ht="45" x14ac:dyDescent="0.25">
      <c r="E1468" s="27" t="s">
        <v>417</v>
      </c>
    </row>
    <row r="1469" spans="5:5" ht="30" x14ac:dyDescent="0.25">
      <c r="E1469" s="27" t="s">
        <v>454</v>
      </c>
    </row>
    <row r="1470" spans="5:5" ht="90" x14ac:dyDescent="0.25">
      <c r="E1470" s="27" t="s">
        <v>323</v>
      </c>
    </row>
    <row r="1471" spans="5:5" ht="90" x14ac:dyDescent="0.25">
      <c r="E1471" s="27" t="s">
        <v>596</v>
      </c>
    </row>
    <row r="1472" spans="5:5" ht="60" x14ac:dyDescent="0.25">
      <c r="E1472" s="27" t="s">
        <v>547</v>
      </c>
    </row>
    <row r="1473" spans="5:5" ht="60" x14ac:dyDescent="0.25">
      <c r="E1473" s="27" t="s">
        <v>411</v>
      </c>
    </row>
    <row r="1474" spans="5:5" ht="45" x14ac:dyDescent="0.25">
      <c r="E1474" s="27" t="s">
        <v>462</v>
      </c>
    </row>
    <row r="1475" spans="5:5" ht="60" x14ac:dyDescent="0.25">
      <c r="E1475" s="27" t="s">
        <v>411</v>
      </c>
    </row>
    <row r="1476" spans="5:5" ht="90" x14ac:dyDescent="0.25">
      <c r="E1476" s="27" t="s">
        <v>596</v>
      </c>
    </row>
    <row r="1477" spans="5:5" ht="60" x14ac:dyDescent="0.25">
      <c r="E1477" s="27" t="s">
        <v>547</v>
      </c>
    </row>
    <row r="1478" spans="5:5" ht="45" x14ac:dyDescent="0.25">
      <c r="E1478" s="27" t="s">
        <v>462</v>
      </c>
    </row>
    <row r="1479" spans="5:5" ht="45" x14ac:dyDescent="0.25">
      <c r="E1479" s="27" t="s">
        <v>462</v>
      </c>
    </row>
    <row r="1480" spans="5:5" ht="45" x14ac:dyDescent="0.25">
      <c r="E1480" s="27" t="s">
        <v>462</v>
      </c>
    </row>
    <row r="1481" spans="5:5" ht="45" x14ac:dyDescent="0.25">
      <c r="E1481" s="27" t="s">
        <v>462</v>
      </c>
    </row>
    <row r="1482" spans="5:5" ht="60" x14ac:dyDescent="0.25">
      <c r="E1482" s="27" t="s">
        <v>431</v>
      </c>
    </row>
    <row r="1483" spans="5:5" ht="60" x14ac:dyDescent="0.25">
      <c r="E1483" s="27" t="s">
        <v>411</v>
      </c>
    </row>
    <row r="1484" spans="5:5" ht="90" x14ac:dyDescent="0.25">
      <c r="E1484" s="27" t="s">
        <v>361</v>
      </c>
    </row>
    <row r="1485" spans="5:5" ht="45" x14ac:dyDescent="0.25">
      <c r="E1485" s="27" t="s">
        <v>462</v>
      </c>
    </row>
    <row r="1486" spans="5:5" ht="60" x14ac:dyDescent="0.25">
      <c r="E1486" s="27" t="s">
        <v>411</v>
      </c>
    </row>
    <row r="1487" spans="5:5" ht="90" x14ac:dyDescent="0.25">
      <c r="E1487" s="27" t="s">
        <v>361</v>
      </c>
    </row>
    <row r="1488" spans="5:5" ht="60" x14ac:dyDescent="0.25">
      <c r="E1488" s="27" t="s">
        <v>411</v>
      </c>
    </row>
    <row r="1489" spans="5:5" ht="45" x14ac:dyDescent="0.25">
      <c r="E1489" s="27" t="s">
        <v>462</v>
      </c>
    </row>
    <row r="1490" spans="5:5" ht="45" x14ac:dyDescent="0.25">
      <c r="E1490" s="27" t="s">
        <v>462</v>
      </c>
    </row>
  </sheetData>
  <autoFilter ref="A1:P1490">
    <filterColumn colId="1">
      <filters blank="1"/>
    </filterColumn>
  </autoFilter>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3"/>
  <sheetViews>
    <sheetView workbookViewId="0">
      <pane ySplit="1" topLeftCell="A2" activePane="bottomLeft" state="frozen"/>
      <selection pane="bottomLeft" activeCell="B5" sqref="B5"/>
    </sheetView>
  </sheetViews>
  <sheetFormatPr defaultRowHeight="11.25" x14ac:dyDescent="0.25"/>
  <cols>
    <col min="1" max="1" width="12" style="5" customWidth="1"/>
    <col min="2" max="2" width="4" style="5" bestFit="1" customWidth="1"/>
    <col min="3" max="3" width="17.7109375" style="5" customWidth="1"/>
    <col min="4" max="4" width="7" style="5" customWidth="1"/>
    <col min="5" max="5" width="13.28515625" style="5" bestFit="1" customWidth="1"/>
    <col min="6" max="6" width="4" style="5" bestFit="1" customWidth="1"/>
    <col min="7" max="7" width="37.28515625" style="5" customWidth="1"/>
    <col min="8" max="8" width="5.85546875" style="5" customWidth="1"/>
    <col min="9" max="9" width="38.7109375" style="5" customWidth="1"/>
    <col min="10" max="10" width="4.85546875" style="5" customWidth="1"/>
    <col min="11" max="11" width="30.7109375" style="5" customWidth="1"/>
    <col min="12" max="12" width="4.42578125" style="5" bestFit="1" customWidth="1"/>
    <col min="13" max="13" width="36.85546875" style="5" customWidth="1"/>
    <col min="14" max="14" width="3.5703125" style="5" bestFit="1" customWidth="1"/>
    <col min="15" max="15" width="32" style="5" customWidth="1"/>
    <col min="16" max="16" width="4.42578125" style="5" bestFit="1" customWidth="1"/>
    <col min="17" max="17" width="34.28515625" style="5" customWidth="1"/>
    <col min="18" max="18" width="4.42578125" style="5" bestFit="1" customWidth="1"/>
    <col min="19" max="19" width="36.28515625" style="5" customWidth="1"/>
    <col min="20" max="20" width="5.28515625" style="5" bestFit="1" customWidth="1"/>
    <col min="21" max="21" width="37.28515625" style="5" customWidth="1"/>
    <col min="22" max="22" width="5.28515625" style="5" bestFit="1" customWidth="1"/>
    <col min="23" max="23" width="37.28515625" style="5" customWidth="1"/>
    <col min="24" max="24" width="5.28515625" style="5" bestFit="1" customWidth="1"/>
    <col min="25" max="25" width="39.5703125" style="5" customWidth="1"/>
    <col min="26" max="26" width="3.5703125" style="5" bestFit="1" customWidth="1"/>
    <col min="27" max="27" width="34.85546875" style="5" customWidth="1"/>
    <col min="28" max="28" width="3.5703125" style="5" bestFit="1" customWidth="1"/>
    <col min="29" max="29" width="39.7109375" style="5" customWidth="1"/>
    <col min="30" max="30" width="6.140625" style="5" bestFit="1" customWidth="1"/>
    <col min="31" max="16384" width="9.140625" style="5"/>
  </cols>
  <sheetData>
    <row r="1" spans="1:30" ht="45" customHeight="1" x14ac:dyDescent="0.25">
      <c r="A1" s="19" t="s">
        <v>0</v>
      </c>
      <c r="B1" s="23" t="s">
        <v>227</v>
      </c>
      <c r="C1" s="14" t="s">
        <v>226</v>
      </c>
      <c r="D1" s="14" t="s">
        <v>228</v>
      </c>
      <c r="E1" s="20" t="s">
        <v>1</v>
      </c>
      <c r="F1" s="20" t="s">
        <v>229</v>
      </c>
      <c r="G1" s="21" t="s">
        <v>2</v>
      </c>
      <c r="H1" s="21" t="s">
        <v>230</v>
      </c>
      <c r="I1" s="22" t="s">
        <v>3</v>
      </c>
      <c r="J1" s="22" t="s">
        <v>231</v>
      </c>
      <c r="K1" s="22" t="s">
        <v>4</v>
      </c>
      <c r="L1" s="22" t="s">
        <v>232</v>
      </c>
      <c r="M1" s="22" t="s">
        <v>5</v>
      </c>
      <c r="N1" s="22" t="s">
        <v>233</v>
      </c>
      <c r="O1" s="22" t="s">
        <v>6</v>
      </c>
      <c r="P1" s="22" t="s">
        <v>234</v>
      </c>
      <c r="Q1" s="22" t="s">
        <v>7</v>
      </c>
      <c r="R1" s="22" t="s">
        <v>235</v>
      </c>
      <c r="S1" s="22" t="s">
        <v>8</v>
      </c>
      <c r="T1" s="22" t="s">
        <v>236</v>
      </c>
      <c r="U1" s="22" t="s">
        <v>9</v>
      </c>
      <c r="V1" s="22" t="s">
        <v>237</v>
      </c>
      <c r="W1" s="22" t="s">
        <v>10</v>
      </c>
      <c r="X1" s="22" t="s">
        <v>238</v>
      </c>
      <c r="Y1" s="22" t="s">
        <v>11</v>
      </c>
      <c r="Z1" s="22" t="s">
        <v>239</v>
      </c>
      <c r="AA1" s="22" t="s">
        <v>12</v>
      </c>
      <c r="AB1" s="22" t="s">
        <v>240</v>
      </c>
      <c r="AC1" s="22" t="s">
        <v>13</v>
      </c>
      <c r="AD1" s="22" t="s">
        <v>241</v>
      </c>
    </row>
    <row r="2" spans="1:30" ht="15" x14ac:dyDescent="0.25">
      <c r="A2" s="6" t="s">
        <v>14</v>
      </c>
      <c r="B2" s="6">
        <v>51</v>
      </c>
      <c r="C2" s="34" t="s">
        <v>223</v>
      </c>
      <c r="D2" s="38">
        <v>1</v>
      </c>
      <c r="E2" s="36" t="s">
        <v>180</v>
      </c>
      <c r="F2" s="6">
        <v>8</v>
      </c>
      <c r="G2" s="13" t="s">
        <v>16</v>
      </c>
      <c r="H2" s="13">
        <f>44+9</f>
        <v>53</v>
      </c>
      <c r="I2" s="13" t="s">
        <v>17</v>
      </c>
      <c r="J2" s="13">
        <f>11+37</f>
        <v>48</v>
      </c>
      <c r="K2" s="13" t="s">
        <v>18</v>
      </c>
      <c r="L2" s="13">
        <f>19+108</f>
        <v>127</v>
      </c>
      <c r="M2" s="13" t="s">
        <v>19</v>
      </c>
      <c r="N2" s="13">
        <f>26+129</f>
        <v>155</v>
      </c>
      <c r="O2" s="13" t="s">
        <v>20</v>
      </c>
      <c r="P2" s="13">
        <f>24+87</f>
        <v>111</v>
      </c>
      <c r="Q2" s="13" t="s">
        <v>21</v>
      </c>
      <c r="R2" s="13">
        <f>6+33</f>
        <v>39</v>
      </c>
      <c r="S2" s="13" t="s">
        <v>22</v>
      </c>
      <c r="T2" s="13">
        <f>9+43</f>
        <v>52</v>
      </c>
      <c r="U2" s="13" t="s">
        <v>23</v>
      </c>
      <c r="V2" s="13">
        <f>13+60</f>
        <v>73</v>
      </c>
      <c r="W2" s="6" t="s">
        <v>24</v>
      </c>
      <c r="X2" s="13">
        <f>28+107</f>
        <v>135</v>
      </c>
      <c r="Y2" s="13" t="s">
        <v>25</v>
      </c>
      <c r="Z2" s="13">
        <f>18+94</f>
        <v>112</v>
      </c>
      <c r="AA2" s="8" t="s">
        <v>26</v>
      </c>
      <c r="AB2" s="13">
        <f>27+103</f>
        <v>130</v>
      </c>
      <c r="AC2" s="8" t="s">
        <v>27</v>
      </c>
      <c r="AD2" s="13">
        <f>39+152</f>
        <v>191</v>
      </c>
    </row>
    <row r="3" spans="1:30" ht="15" x14ac:dyDescent="0.25">
      <c r="A3" s="6" t="s">
        <v>28</v>
      </c>
      <c r="B3" s="6">
        <f>40+205</f>
        <v>245</v>
      </c>
      <c r="C3" s="34" t="s">
        <v>222</v>
      </c>
      <c r="D3" s="38">
        <v>4</v>
      </c>
      <c r="E3" s="37" t="s">
        <v>78</v>
      </c>
      <c r="F3" s="6">
        <v>15</v>
      </c>
      <c r="G3" s="13" t="s">
        <v>30</v>
      </c>
      <c r="H3" s="13">
        <f>139+30</f>
        <v>169</v>
      </c>
      <c r="I3" s="13" t="s">
        <v>31</v>
      </c>
      <c r="J3" s="13">
        <f>13+42</f>
        <v>55</v>
      </c>
      <c r="K3" s="13" t="s">
        <v>32</v>
      </c>
      <c r="L3" s="13">
        <f>17+75</f>
        <v>92</v>
      </c>
      <c r="M3" s="13" t="s">
        <v>33</v>
      </c>
      <c r="N3" s="13">
        <f>19+120</f>
        <v>139</v>
      </c>
      <c r="O3" s="13" t="s">
        <v>34</v>
      </c>
      <c r="P3" s="13">
        <f>8+26</f>
        <v>34</v>
      </c>
      <c r="Q3" s="13" t="s">
        <v>35</v>
      </c>
      <c r="R3" s="13">
        <f>20+100</f>
        <v>120</v>
      </c>
      <c r="S3" s="6" t="s">
        <v>36</v>
      </c>
      <c r="T3" s="13">
        <f>12+37</f>
        <v>49</v>
      </c>
      <c r="U3" s="13" t="s">
        <v>37</v>
      </c>
      <c r="V3" s="13">
        <f>3+32</f>
        <v>35</v>
      </c>
      <c r="W3" s="6" t="s">
        <v>38</v>
      </c>
      <c r="X3" s="13">
        <f>9+63</f>
        <v>72</v>
      </c>
      <c r="Y3" s="13" t="s">
        <v>39</v>
      </c>
      <c r="Z3" s="13">
        <f>18+103</f>
        <v>121</v>
      </c>
      <c r="AA3" s="9" t="s">
        <v>40</v>
      </c>
      <c r="AB3" s="13">
        <f>23+92</f>
        <v>115</v>
      </c>
      <c r="AC3" s="9" t="s">
        <v>41</v>
      </c>
      <c r="AD3" s="13">
        <f>36+156</f>
        <v>192</v>
      </c>
    </row>
    <row r="4" spans="1:30" ht="15" x14ac:dyDescent="0.25">
      <c r="A4" s="6" t="s">
        <v>42</v>
      </c>
      <c r="B4" s="6">
        <f>13+74</f>
        <v>87</v>
      </c>
      <c r="C4" s="34" t="s">
        <v>220</v>
      </c>
      <c r="D4" s="38">
        <v>2</v>
      </c>
      <c r="E4" s="37" t="s">
        <v>176</v>
      </c>
      <c r="F4" s="6">
        <v>26</v>
      </c>
      <c r="G4" s="13" t="s">
        <v>31</v>
      </c>
      <c r="H4" s="13">
        <f>97+24</f>
        <v>121</v>
      </c>
      <c r="I4" s="13" t="s">
        <v>44</v>
      </c>
      <c r="J4" s="13">
        <f>14+82</f>
        <v>96</v>
      </c>
      <c r="K4" s="13" t="s">
        <v>45</v>
      </c>
      <c r="L4" s="13">
        <f>16+57</f>
        <v>73</v>
      </c>
      <c r="M4" s="5" t="s">
        <v>178</v>
      </c>
      <c r="N4" s="13">
        <f>37+178</f>
        <v>215</v>
      </c>
      <c r="O4" s="13" t="s">
        <v>46</v>
      </c>
      <c r="P4" s="13">
        <f>24</f>
        <v>24</v>
      </c>
      <c r="Q4" s="13" t="s">
        <v>47</v>
      </c>
      <c r="R4" s="13">
        <f>2+13</f>
        <v>15</v>
      </c>
      <c r="S4" s="13" t="s">
        <v>48</v>
      </c>
      <c r="T4" s="13">
        <f>28+99</f>
        <v>127</v>
      </c>
      <c r="U4" s="13" t="s">
        <v>49</v>
      </c>
      <c r="V4" s="13">
        <f>9+35</f>
        <v>44</v>
      </c>
      <c r="W4" s="13" t="s">
        <v>50</v>
      </c>
      <c r="X4" s="13">
        <f>17+54</f>
        <v>71</v>
      </c>
      <c r="Y4" s="13" t="s">
        <v>51</v>
      </c>
      <c r="Z4" s="13">
        <f>30+120</f>
        <v>150</v>
      </c>
      <c r="AA4" s="9" t="s">
        <v>52</v>
      </c>
      <c r="AB4" s="13">
        <f>26+116</f>
        <v>142</v>
      </c>
      <c r="AC4" s="8" t="s">
        <v>53</v>
      </c>
      <c r="AD4" s="13">
        <f>36+150</f>
        <v>186</v>
      </c>
    </row>
    <row r="5" spans="1:30" ht="15" x14ac:dyDescent="0.25">
      <c r="A5" s="6" t="s">
        <v>54</v>
      </c>
      <c r="B5" s="6">
        <v>32</v>
      </c>
      <c r="C5" s="34" t="s">
        <v>183</v>
      </c>
      <c r="D5" s="38">
        <v>4</v>
      </c>
      <c r="E5" s="36" t="s">
        <v>175</v>
      </c>
      <c r="F5" s="13">
        <v>9</v>
      </c>
      <c r="G5" s="13" t="s">
        <v>56</v>
      </c>
      <c r="H5" s="13">
        <f>61+11</f>
        <v>72</v>
      </c>
      <c r="I5" s="13" t="s">
        <v>57</v>
      </c>
      <c r="J5" s="13">
        <f>17+83</f>
        <v>100</v>
      </c>
      <c r="K5" s="13" t="s">
        <v>58</v>
      </c>
      <c r="L5" s="13">
        <f>28+149</f>
        <v>177</v>
      </c>
      <c r="M5" s="13" t="s">
        <v>59</v>
      </c>
      <c r="N5" s="13">
        <f>37+163</f>
        <v>200</v>
      </c>
      <c r="O5" s="13" t="s">
        <v>60</v>
      </c>
      <c r="P5" s="13">
        <f>19+76</f>
        <v>95</v>
      </c>
      <c r="Q5" s="13" t="s">
        <v>61</v>
      </c>
      <c r="R5" s="13">
        <f>9+47</f>
        <v>56</v>
      </c>
      <c r="S5" s="13" t="s">
        <v>62</v>
      </c>
      <c r="T5" s="13">
        <f>17+55</f>
        <v>72</v>
      </c>
      <c r="U5" s="13" t="s">
        <v>63</v>
      </c>
      <c r="V5" s="13">
        <f>14+90</f>
        <v>104</v>
      </c>
      <c r="W5" s="6" t="s">
        <v>64</v>
      </c>
      <c r="X5" s="13">
        <f>29+132</f>
        <v>161</v>
      </c>
      <c r="Y5" s="13" t="s">
        <v>65</v>
      </c>
      <c r="Z5" s="13">
        <f>23+92</f>
        <v>115</v>
      </c>
      <c r="AA5" s="8" t="s">
        <v>66</v>
      </c>
      <c r="AB5" s="13">
        <f>32+138</f>
        <v>170</v>
      </c>
      <c r="AC5" s="13"/>
      <c r="AD5" s="13"/>
    </row>
    <row r="6" spans="1:30" ht="15" x14ac:dyDescent="0.25">
      <c r="A6" s="13"/>
      <c r="B6" s="13"/>
      <c r="C6" s="34" t="s">
        <v>219</v>
      </c>
      <c r="D6" s="38">
        <v>1</v>
      </c>
      <c r="E6" s="37" t="s">
        <v>15</v>
      </c>
      <c r="F6" s="6">
        <f>109+33</f>
        <v>142</v>
      </c>
      <c r="G6" s="13" t="s">
        <v>68</v>
      </c>
      <c r="H6" s="13">
        <f>110+17</f>
        <v>127</v>
      </c>
      <c r="I6" s="13" t="s">
        <v>69</v>
      </c>
      <c r="J6" s="13">
        <f>3+26</f>
        <v>29</v>
      </c>
      <c r="K6" s="13" t="s">
        <v>70</v>
      </c>
      <c r="L6" s="13">
        <f>24+101</f>
        <v>125</v>
      </c>
      <c r="M6" s="13" t="s">
        <v>71</v>
      </c>
      <c r="N6" s="13">
        <f>27+118</f>
        <v>145</v>
      </c>
      <c r="O6" s="13" t="s">
        <v>72</v>
      </c>
      <c r="P6" s="13">
        <f>5+39</f>
        <v>44</v>
      </c>
      <c r="Q6" s="13" t="s">
        <v>73</v>
      </c>
      <c r="R6" s="13">
        <f>8+48</f>
        <v>56</v>
      </c>
      <c r="S6" s="13" t="s">
        <v>74</v>
      </c>
      <c r="T6" s="13">
        <f>17+83</f>
        <v>100</v>
      </c>
      <c r="U6" s="13" t="s">
        <v>68</v>
      </c>
      <c r="V6" s="13">
        <f>17+77</f>
        <v>94</v>
      </c>
      <c r="W6" s="13" t="s">
        <v>75</v>
      </c>
      <c r="X6" s="13">
        <f>10+69</f>
        <v>79</v>
      </c>
      <c r="Y6" s="13" t="s">
        <v>76</v>
      </c>
      <c r="Z6" s="13">
        <f>34+112</f>
        <v>146</v>
      </c>
      <c r="AA6" s="8" t="s">
        <v>77</v>
      </c>
      <c r="AB6" s="13">
        <f>26+118</f>
        <v>144</v>
      </c>
      <c r="AC6" s="13"/>
      <c r="AD6" s="13"/>
    </row>
    <row r="7" spans="1:30" ht="15" x14ac:dyDescent="0.25">
      <c r="A7" s="13"/>
      <c r="B7" s="13"/>
      <c r="C7" s="34" t="s">
        <v>215</v>
      </c>
      <c r="D7" s="38">
        <v>1</v>
      </c>
      <c r="E7" s="37" t="s">
        <v>67</v>
      </c>
      <c r="F7" s="6">
        <v>7</v>
      </c>
      <c r="G7" s="13" t="s">
        <v>79</v>
      </c>
      <c r="H7" s="13">
        <f>94+13</f>
        <v>107</v>
      </c>
      <c r="I7" s="13" t="s">
        <v>80</v>
      </c>
      <c r="J7" s="13">
        <f>7+23</f>
        <v>30</v>
      </c>
      <c r="K7" s="13" t="s">
        <v>81</v>
      </c>
      <c r="L7" s="13">
        <f>16+81</f>
        <v>97</v>
      </c>
      <c r="M7" s="13" t="s">
        <v>174</v>
      </c>
      <c r="N7" s="13">
        <f>21+70</f>
        <v>91</v>
      </c>
      <c r="O7" s="13" t="s">
        <v>82</v>
      </c>
      <c r="P7" s="13">
        <f>11+45</f>
        <v>56</v>
      </c>
      <c r="Q7" s="13" t="s">
        <v>83</v>
      </c>
      <c r="R7" s="13">
        <f>6+41</f>
        <v>47</v>
      </c>
      <c r="S7" s="13" t="s">
        <v>84</v>
      </c>
      <c r="T7" s="13">
        <f>25+94</f>
        <v>119</v>
      </c>
      <c r="U7" s="13" t="s">
        <v>85</v>
      </c>
      <c r="V7" s="13">
        <f>5+20</f>
        <v>25</v>
      </c>
      <c r="W7" s="13" t="s">
        <v>86</v>
      </c>
      <c r="X7" s="13">
        <f>17+100</f>
        <v>117</v>
      </c>
      <c r="Y7" s="6" t="s">
        <v>87</v>
      </c>
      <c r="Z7" s="13">
        <f>27+111</f>
        <v>138</v>
      </c>
      <c r="AA7" s="8" t="s">
        <v>88</v>
      </c>
      <c r="AB7" s="13">
        <f>25+92</f>
        <v>117</v>
      </c>
      <c r="AC7" s="13"/>
      <c r="AD7" s="13"/>
    </row>
    <row r="8" spans="1:30" ht="15" x14ac:dyDescent="0.25">
      <c r="A8" s="13"/>
      <c r="B8" s="13"/>
      <c r="C8" s="34" t="s">
        <v>214</v>
      </c>
      <c r="D8" s="38">
        <v>6</v>
      </c>
      <c r="E8" s="37" t="s">
        <v>179</v>
      </c>
      <c r="F8" s="6">
        <f>25+82</f>
        <v>107</v>
      </c>
      <c r="G8" s="13" t="s">
        <v>89</v>
      </c>
      <c r="H8" s="13">
        <f>50+11</f>
        <v>61</v>
      </c>
      <c r="I8" s="13" t="s">
        <v>90</v>
      </c>
      <c r="J8" s="13">
        <f>16+60</f>
        <v>76</v>
      </c>
      <c r="K8" s="13" t="s">
        <v>91</v>
      </c>
      <c r="L8" s="13">
        <f>17+86</f>
        <v>103</v>
      </c>
      <c r="M8" s="13"/>
      <c r="N8" s="13"/>
      <c r="O8" s="13" t="s">
        <v>92</v>
      </c>
      <c r="P8" s="13">
        <f>20+93</f>
        <v>113</v>
      </c>
      <c r="Q8" s="13" t="s">
        <v>93</v>
      </c>
      <c r="R8" s="13">
        <f>7+26</f>
        <v>33</v>
      </c>
      <c r="S8" s="13" t="s">
        <v>94</v>
      </c>
      <c r="T8" s="13">
        <f>21+99</f>
        <v>120</v>
      </c>
      <c r="U8" s="13" t="s">
        <v>95</v>
      </c>
      <c r="V8" s="13">
        <f>13+50</f>
        <v>63</v>
      </c>
      <c r="W8" s="13" t="s">
        <v>96</v>
      </c>
      <c r="X8" s="13">
        <f>17+77</f>
        <v>94</v>
      </c>
      <c r="Y8" s="6" t="s">
        <v>97</v>
      </c>
      <c r="Z8" s="13">
        <f>18+91</f>
        <v>109</v>
      </c>
      <c r="AA8" s="13"/>
      <c r="AB8" s="13"/>
      <c r="AC8" s="13"/>
      <c r="AD8" s="13"/>
    </row>
    <row r="9" spans="1:30" ht="15" x14ac:dyDescent="0.25">
      <c r="A9" s="13"/>
      <c r="B9" s="13"/>
      <c r="C9" s="34" t="s">
        <v>187</v>
      </c>
      <c r="D9" s="38">
        <v>22</v>
      </c>
      <c r="E9" s="37" t="s">
        <v>29</v>
      </c>
      <c r="F9" s="6">
        <v>15</v>
      </c>
      <c r="G9" s="13" t="s">
        <v>98</v>
      </c>
      <c r="H9" s="13">
        <f>61+15</f>
        <v>76</v>
      </c>
      <c r="I9" s="13" t="s">
        <v>99</v>
      </c>
      <c r="J9" s="13">
        <f>18+96</f>
        <v>114</v>
      </c>
      <c r="K9" s="13" t="s">
        <v>100</v>
      </c>
      <c r="L9" s="13">
        <f>9+55</f>
        <v>64</v>
      </c>
      <c r="M9" s="13"/>
      <c r="N9" s="13"/>
      <c r="O9" s="13" t="s">
        <v>101</v>
      </c>
      <c r="P9" s="13">
        <f>10+39</f>
        <v>49</v>
      </c>
      <c r="Q9" s="13" t="s">
        <v>102</v>
      </c>
      <c r="R9" s="13">
        <f>6+31</f>
        <v>37</v>
      </c>
      <c r="S9" s="13" t="s">
        <v>103</v>
      </c>
      <c r="T9" s="13">
        <f>28+141</f>
        <v>169</v>
      </c>
      <c r="U9" s="13" t="s">
        <v>104</v>
      </c>
      <c r="V9" s="13">
        <f>20+103</f>
        <v>123</v>
      </c>
      <c r="W9" s="13" t="s">
        <v>105</v>
      </c>
      <c r="X9" s="13">
        <f>20+99</f>
        <v>119</v>
      </c>
      <c r="Y9" s="13" t="s">
        <v>106</v>
      </c>
      <c r="Z9" s="13">
        <f>21+99</f>
        <v>120</v>
      </c>
      <c r="AA9" s="13"/>
      <c r="AB9" s="13"/>
      <c r="AC9" s="13"/>
      <c r="AD9" s="13"/>
    </row>
    <row r="10" spans="1:30" ht="15" x14ac:dyDescent="0.25">
      <c r="A10" s="13"/>
      <c r="B10" s="13"/>
      <c r="C10" s="34" t="s">
        <v>225</v>
      </c>
      <c r="D10" s="38">
        <v>1</v>
      </c>
      <c r="E10" s="37" t="s">
        <v>55</v>
      </c>
      <c r="F10" s="6">
        <v>66</v>
      </c>
      <c r="G10" s="13" t="s">
        <v>107</v>
      </c>
      <c r="H10" s="13">
        <f>104+28</f>
        <v>132</v>
      </c>
      <c r="I10" s="13" t="s">
        <v>108</v>
      </c>
      <c r="J10" s="13">
        <f>18+77</f>
        <v>95</v>
      </c>
      <c r="K10" s="13" t="s">
        <v>109</v>
      </c>
      <c r="L10" s="13">
        <f>14+81</f>
        <v>95</v>
      </c>
      <c r="M10" s="13"/>
      <c r="N10" s="13"/>
      <c r="O10" s="13" t="s">
        <v>110</v>
      </c>
      <c r="P10" s="13">
        <f>7+51</f>
        <v>58</v>
      </c>
      <c r="Q10" s="13" t="s">
        <v>111</v>
      </c>
      <c r="R10" s="13">
        <f>13+74</f>
        <v>87</v>
      </c>
      <c r="S10" s="13" t="s">
        <v>112</v>
      </c>
      <c r="T10" s="13">
        <f>13+76</f>
        <v>89</v>
      </c>
      <c r="U10" s="13" t="s">
        <v>113</v>
      </c>
      <c r="V10" s="13">
        <f>15+71</f>
        <v>86</v>
      </c>
      <c r="W10" s="13" t="s">
        <v>114</v>
      </c>
      <c r="X10" s="13">
        <f>14+39</f>
        <v>53</v>
      </c>
      <c r="Y10" s="13"/>
      <c r="Z10" s="13"/>
      <c r="AA10" s="13"/>
      <c r="AB10" s="13"/>
      <c r="AC10" s="13"/>
      <c r="AD10" s="13"/>
    </row>
    <row r="11" spans="1:30" ht="15" x14ac:dyDescent="0.25">
      <c r="A11" s="13"/>
      <c r="B11" s="13"/>
      <c r="C11" s="34" t="s">
        <v>204</v>
      </c>
      <c r="D11" s="38">
        <v>3</v>
      </c>
      <c r="E11" s="37" t="s">
        <v>177</v>
      </c>
      <c r="F11" s="6">
        <v>14</v>
      </c>
      <c r="G11" s="13" t="s">
        <v>115</v>
      </c>
      <c r="H11" s="13">
        <f>78+16</f>
        <v>94</v>
      </c>
      <c r="I11" s="13" t="s">
        <v>116</v>
      </c>
      <c r="J11" s="13">
        <f>14+47</f>
        <v>61</v>
      </c>
      <c r="K11" s="13" t="s">
        <v>117</v>
      </c>
      <c r="L11" s="13">
        <f>19+91</f>
        <v>110</v>
      </c>
      <c r="M11" s="13"/>
      <c r="N11" s="13"/>
      <c r="O11" s="13" t="s">
        <v>118</v>
      </c>
      <c r="P11" s="13">
        <f>22+83</f>
        <v>105</v>
      </c>
      <c r="Q11" s="13" t="s">
        <v>119</v>
      </c>
      <c r="R11" s="13">
        <f>5+12</f>
        <v>17</v>
      </c>
      <c r="S11" s="13" t="s">
        <v>120</v>
      </c>
      <c r="T11" s="13">
        <f>19+77</f>
        <v>96</v>
      </c>
      <c r="U11" s="13" t="s">
        <v>121</v>
      </c>
      <c r="V11" s="13">
        <f>5+18</f>
        <v>23</v>
      </c>
      <c r="W11" s="13" t="s">
        <v>122</v>
      </c>
      <c r="X11" s="13">
        <f>18+65</f>
        <v>83</v>
      </c>
      <c r="Y11" s="13"/>
      <c r="Z11" s="13"/>
      <c r="AA11" s="13"/>
      <c r="AB11" s="13"/>
      <c r="AC11" s="13"/>
      <c r="AD11" s="13"/>
    </row>
    <row r="12" spans="1:30" ht="15" x14ac:dyDescent="0.25">
      <c r="A12" s="13"/>
      <c r="B12" s="13"/>
      <c r="C12" s="35" t="s">
        <v>182</v>
      </c>
      <c r="D12" s="38">
        <f>33+99</f>
        <v>132</v>
      </c>
      <c r="E12" s="37" t="s">
        <v>43</v>
      </c>
      <c r="F12" s="6">
        <v>4</v>
      </c>
      <c r="G12" s="13" t="s">
        <v>123</v>
      </c>
      <c r="H12" s="13">
        <f>32+4</f>
        <v>36</v>
      </c>
      <c r="I12" s="13" t="s">
        <v>124</v>
      </c>
      <c r="J12" s="13">
        <f>7+54</f>
        <v>61</v>
      </c>
      <c r="K12" s="13" t="s">
        <v>125</v>
      </c>
      <c r="L12" s="13">
        <f>29+117</f>
        <v>146</v>
      </c>
      <c r="M12" s="13"/>
      <c r="N12" s="13"/>
      <c r="O12" s="13" t="s">
        <v>126</v>
      </c>
      <c r="P12" s="13">
        <f>9+31</f>
        <v>40</v>
      </c>
      <c r="Q12" s="13" t="s">
        <v>127</v>
      </c>
      <c r="R12" s="13">
        <f>15+59</f>
        <v>74</v>
      </c>
      <c r="S12" s="6" t="s">
        <v>128</v>
      </c>
      <c r="T12" s="13">
        <f>28+130</f>
        <v>158</v>
      </c>
      <c r="U12" s="6" t="s">
        <v>129</v>
      </c>
      <c r="V12" s="13">
        <f>26+92</f>
        <v>118</v>
      </c>
      <c r="W12" s="13" t="s">
        <v>130</v>
      </c>
      <c r="X12" s="13">
        <f>20+52</f>
        <v>72</v>
      </c>
      <c r="Y12" s="13"/>
      <c r="Z12" s="13"/>
      <c r="AA12" s="13"/>
      <c r="AB12" s="13"/>
      <c r="AC12" s="13"/>
      <c r="AD12" s="13"/>
    </row>
    <row r="13" spans="1:30" ht="15" x14ac:dyDescent="0.25">
      <c r="A13" s="13"/>
      <c r="B13" s="13"/>
      <c r="C13" s="35" t="s">
        <v>212</v>
      </c>
      <c r="D13" s="38">
        <v>2</v>
      </c>
      <c r="E13" s="37"/>
      <c r="F13" s="6"/>
      <c r="G13" s="13" t="s">
        <v>131</v>
      </c>
      <c r="H13" s="13">
        <f>100+22</f>
        <v>122</v>
      </c>
      <c r="I13" s="13" t="s">
        <v>132</v>
      </c>
      <c r="J13" s="13">
        <f>27+95</f>
        <v>122</v>
      </c>
      <c r="K13" s="13" t="s">
        <v>133</v>
      </c>
      <c r="L13" s="13">
        <f>14+60</f>
        <v>74</v>
      </c>
      <c r="M13" s="13"/>
      <c r="N13" s="13"/>
      <c r="O13" s="13" t="s">
        <v>134</v>
      </c>
      <c r="P13" s="13">
        <f>15+53</f>
        <v>68</v>
      </c>
      <c r="Q13" s="13" t="s">
        <v>135</v>
      </c>
      <c r="R13" s="13">
        <f>21+70</f>
        <v>91</v>
      </c>
      <c r="S13" s="13"/>
      <c r="T13" s="13"/>
      <c r="U13" s="13" t="s">
        <v>136</v>
      </c>
      <c r="V13" s="13">
        <f>13+45</f>
        <v>58</v>
      </c>
      <c r="W13" s="13"/>
      <c r="X13" s="13"/>
      <c r="Y13" s="13"/>
      <c r="Z13" s="13"/>
      <c r="AA13" s="13"/>
      <c r="AB13" s="13"/>
      <c r="AC13" s="13"/>
      <c r="AD13" s="13"/>
    </row>
    <row r="14" spans="1:30" ht="15" x14ac:dyDescent="0.25">
      <c r="A14" s="13"/>
      <c r="B14" s="13"/>
      <c r="C14" s="35" t="s">
        <v>190</v>
      </c>
      <c r="D14" s="38">
        <v>1</v>
      </c>
      <c r="E14" s="37"/>
      <c r="F14" s="6"/>
      <c r="G14" s="13" t="s">
        <v>137</v>
      </c>
      <c r="H14" s="13">
        <f>49+9</f>
        <v>58</v>
      </c>
      <c r="I14" s="13" t="s">
        <v>138</v>
      </c>
      <c r="J14" s="13">
        <f>24+126</f>
        <v>150</v>
      </c>
      <c r="K14" s="13" t="s">
        <v>139</v>
      </c>
      <c r="L14" s="13">
        <f>10+41</f>
        <v>51</v>
      </c>
      <c r="M14" s="13"/>
      <c r="N14" s="13"/>
      <c r="O14" s="13" t="s">
        <v>140</v>
      </c>
      <c r="P14" s="13">
        <f>6+29</f>
        <v>35</v>
      </c>
      <c r="Q14" s="13" t="s">
        <v>141</v>
      </c>
      <c r="R14" s="13">
        <f>12+54</f>
        <v>66</v>
      </c>
      <c r="S14" s="13"/>
      <c r="T14" s="13"/>
      <c r="U14" s="13" t="s">
        <v>142</v>
      </c>
      <c r="V14" s="13">
        <f>14+42</f>
        <v>56</v>
      </c>
      <c r="W14" s="13"/>
      <c r="X14" s="13"/>
      <c r="Y14" s="13"/>
      <c r="Z14" s="13"/>
      <c r="AA14" s="13"/>
      <c r="AB14" s="13"/>
      <c r="AC14" s="13"/>
      <c r="AD14" s="13"/>
    </row>
    <row r="15" spans="1:30" ht="15" x14ac:dyDescent="0.25">
      <c r="A15" s="13"/>
      <c r="B15" s="13"/>
      <c r="C15" s="35" t="s">
        <v>202</v>
      </c>
      <c r="D15" s="38">
        <v>1</v>
      </c>
      <c r="E15" s="37"/>
      <c r="F15" s="6"/>
      <c r="G15" s="13" t="s">
        <v>143</v>
      </c>
      <c r="H15" s="13">
        <f>29+12</f>
        <v>41</v>
      </c>
      <c r="I15" s="13" t="s">
        <v>144</v>
      </c>
      <c r="J15" s="13">
        <f>8+18</f>
        <v>26</v>
      </c>
      <c r="K15" s="13"/>
      <c r="L15" s="13"/>
      <c r="M15" s="13"/>
      <c r="N15" s="13"/>
      <c r="O15" s="13" t="s">
        <v>145</v>
      </c>
      <c r="P15" s="13">
        <f>14+46</f>
        <v>60</v>
      </c>
      <c r="Q15" s="13" t="s">
        <v>146</v>
      </c>
      <c r="R15" s="13">
        <f>11+65</f>
        <v>76</v>
      </c>
      <c r="S15" s="13"/>
      <c r="T15" s="13"/>
      <c r="U15" s="13" t="s">
        <v>147</v>
      </c>
      <c r="V15" s="13">
        <f>11+62</f>
        <v>73</v>
      </c>
      <c r="W15" s="13"/>
      <c r="X15" s="13"/>
      <c r="Y15" s="13"/>
      <c r="Z15" s="13"/>
      <c r="AA15" s="13"/>
      <c r="AB15" s="13"/>
      <c r="AC15" s="13"/>
      <c r="AD15" s="13"/>
    </row>
    <row r="16" spans="1:30" ht="15" x14ac:dyDescent="0.25">
      <c r="A16" s="13"/>
      <c r="B16" s="13"/>
      <c r="C16" s="35" t="s">
        <v>205</v>
      </c>
      <c r="D16" s="38">
        <v>11</v>
      </c>
      <c r="E16" s="37"/>
      <c r="F16" s="6"/>
      <c r="G16" s="13" t="s">
        <v>148</v>
      </c>
      <c r="H16" s="13">
        <f>65+12</f>
        <v>77</v>
      </c>
      <c r="I16" s="13" t="s">
        <v>149</v>
      </c>
      <c r="J16" s="13">
        <f>10+56</f>
        <v>66</v>
      </c>
      <c r="K16" s="13"/>
      <c r="L16" s="13"/>
      <c r="M16" s="13"/>
      <c r="N16" s="13"/>
      <c r="O16" s="13" t="s">
        <v>150</v>
      </c>
      <c r="P16" s="13">
        <f>7+39</f>
        <v>46</v>
      </c>
      <c r="Q16" s="13" t="s">
        <v>151</v>
      </c>
      <c r="R16" s="13">
        <f>9+66</f>
        <v>75</v>
      </c>
      <c r="S16" s="13"/>
      <c r="T16" s="13"/>
      <c r="U16" s="13" t="s">
        <v>152</v>
      </c>
      <c r="V16" s="13">
        <f>7+36</f>
        <v>43</v>
      </c>
      <c r="W16" s="13"/>
      <c r="X16" s="13"/>
      <c r="Y16" s="13"/>
      <c r="Z16" s="13"/>
      <c r="AA16" s="13"/>
      <c r="AB16" s="13"/>
      <c r="AC16" s="13"/>
      <c r="AD16" s="13"/>
    </row>
    <row r="17" spans="1:30" ht="15" x14ac:dyDescent="0.25">
      <c r="A17" s="13"/>
      <c r="B17" s="13"/>
      <c r="C17" s="35" t="s">
        <v>211</v>
      </c>
      <c r="D17" s="38">
        <v>8</v>
      </c>
      <c r="E17" s="37"/>
      <c r="F17" s="6"/>
      <c r="G17" s="13" t="s">
        <v>153</v>
      </c>
      <c r="H17" s="13">
        <f>120+24</f>
        <v>144</v>
      </c>
      <c r="I17" s="13" t="s">
        <v>154</v>
      </c>
      <c r="J17" s="13">
        <f>8+35</f>
        <v>43</v>
      </c>
      <c r="K17" s="13"/>
      <c r="L17" s="13"/>
      <c r="M17" s="13"/>
      <c r="N17" s="13"/>
      <c r="O17" s="13" t="s">
        <v>155</v>
      </c>
      <c r="P17" s="13">
        <f>13+61</f>
        <v>74</v>
      </c>
      <c r="Q17" s="13" t="s">
        <v>156</v>
      </c>
      <c r="R17" s="13">
        <f>5+33</f>
        <v>38</v>
      </c>
      <c r="S17" s="13"/>
      <c r="T17" s="13"/>
      <c r="U17" s="13" t="s">
        <v>157</v>
      </c>
      <c r="V17" s="13">
        <f>6+21</f>
        <v>27</v>
      </c>
      <c r="W17" s="13"/>
      <c r="X17" s="13"/>
      <c r="Y17" s="13"/>
      <c r="Z17" s="13"/>
      <c r="AA17" s="13"/>
      <c r="AB17" s="13"/>
      <c r="AC17" s="13"/>
      <c r="AD17" s="13"/>
    </row>
    <row r="18" spans="1:30" ht="15" x14ac:dyDescent="0.25">
      <c r="A18" s="13"/>
      <c r="B18" s="13"/>
      <c r="C18" s="35" t="s">
        <v>213</v>
      </c>
      <c r="D18" s="38">
        <v>1</v>
      </c>
      <c r="E18" s="37"/>
      <c r="F18" s="6"/>
      <c r="G18" s="13"/>
      <c r="H18" s="13"/>
      <c r="I18" s="13" t="s">
        <v>125</v>
      </c>
      <c r="J18" s="13">
        <f>14+60</f>
        <v>74</v>
      </c>
      <c r="K18" s="13"/>
      <c r="L18" s="13"/>
      <c r="M18" s="13"/>
      <c r="N18" s="13"/>
      <c r="O18" s="13" t="s">
        <v>158</v>
      </c>
      <c r="P18" s="13">
        <f>11+30</f>
        <v>41</v>
      </c>
      <c r="Q18" s="13" t="s">
        <v>159</v>
      </c>
      <c r="R18" s="13">
        <f>5+39</f>
        <v>44</v>
      </c>
      <c r="S18" s="13"/>
      <c r="T18" s="13"/>
      <c r="U18" s="13" t="s">
        <v>160</v>
      </c>
      <c r="V18" s="13">
        <f>10+56</f>
        <v>66</v>
      </c>
      <c r="W18" s="13"/>
      <c r="X18" s="13"/>
      <c r="Y18" s="13"/>
      <c r="Z18" s="13"/>
      <c r="AA18" s="13"/>
      <c r="AB18" s="13"/>
      <c r="AC18" s="13"/>
      <c r="AD18" s="13"/>
    </row>
    <row r="19" spans="1:30" ht="15" x14ac:dyDescent="0.25">
      <c r="A19" s="13"/>
      <c r="B19" s="13"/>
      <c r="C19" s="35" t="s">
        <v>201</v>
      </c>
      <c r="D19" s="38">
        <f>8+17</f>
        <v>25</v>
      </c>
      <c r="E19" s="37"/>
      <c r="F19" s="6"/>
      <c r="G19" s="13"/>
      <c r="H19" s="13"/>
      <c r="I19" s="13" t="s">
        <v>161</v>
      </c>
      <c r="J19" s="13">
        <f>7+22</f>
        <v>29</v>
      </c>
      <c r="K19" s="13"/>
      <c r="L19" s="13"/>
      <c r="M19" s="13"/>
      <c r="N19" s="13"/>
      <c r="O19" s="13" t="s">
        <v>162</v>
      </c>
      <c r="P19" s="13">
        <f>10+64</f>
        <v>74</v>
      </c>
      <c r="Q19" s="13" t="s">
        <v>163</v>
      </c>
      <c r="R19" s="13">
        <f>17+59</f>
        <v>76</v>
      </c>
      <c r="S19" s="13"/>
      <c r="T19" s="13"/>
      <c r="U19" s="13" t="s">
        <v>164</v>
      </c>
      <c r="V19" s="13">
        <f>11+43</f>
        <v>54</v>
      </c>
      <c r="W19" s="13"/>
      <c r="X19" s="13"/>
      <c r="Y19" s="13"/>
      <c r="Z19" s="13"/>
      <c r="AA19" s="13"/>
      <c r="AB19" s="13"/>
      <c r="AC19" s="13"/>
      <c r="AD19" s="13"/>
    </row>
    <row r="20" spans="1:30" ht="15" x14ac:dyDescent="0.25">
      <c r="A20" s="13"/>
      <c r="B20" s="13"/>
      <c r="C20" s="35" t="s">
        <v>196</v>
      </c>
      <c r="D20" s="38">
        <v>3</v>
      </c>
      <c r="E20" s="36"/>
      <c r="F20" s="6"/>
      <c r="G20" s="13"/>
      <c r="H20" s="13"/>
      <c r="I20" s="13" t="s">
        <v>165</v>
      </c>
      <c r="J20" s="13">
        <f>15+77</f>
        <v>92</v>
      </c>
      <c r="K20" s="13"/>
      <c r="L20" s="13"/>
      <c r="M20" s="13"/>
      <c r="N20" s="13"/>
      <c r="O20" s="13" t="s">
        <v>166</v>
      </c>
      <c r="P20" s="13">
        <f>6+16</f>
        <v>22</v>
      </c>
      <c r="Q20" s="13" t="s">
        <v>167</v>
      </c>
      <c r="R20" s="13">
        <f>7+54</f>
        <v>61</v>
      </c>
      <c r="S20" s="13"/>
      <c r="T20" s="13"/>
      <c r="U20" s="13"/>
      <c r="V20" s="13"/>
      <c r="W20" s="13"/>
      <c r="X20" s="13"/>
      <c r="Y20" s="13"/>
      <c r="Z20" s="13"/>
      <c r="AA20" s="13"/>
      <c r="AB20" s="13"/>
      <c r="AC20" s="13"/>
      <c r="AD20" s="13"/>
    </row>
    <row r="21" spans="1:30" ht="15" x14ac:dyDescent="0.25">
      <c r="A21" s="13"/>
      <c r="B21" s="13"/>
      <c r="C21" s="35" t="s">
        <v>216</v>
      </c>
      <c r="D21" s="38">
        <v>4</v>
      </c>
      <c r="E21" s="37"/>
      <c r="F21" s="6"/>
      <c r="G21" s="13"/>
      <c r="H21" s="13"/>
      <c r="I21" s="13" t="s">
        <v>168</v>
      </c>
      <c r="J21" s="13">
        <f>11+47</f>
        <v>58</v>
      </c>
      <c r="K21" s="13"/>
      <c r="L21" s="13"/>
      <c r="M21" s="13"/>
      <c r="N21" s="13"/>
      <c r="O21" s="13" t="s">
        <v>169</v>
      </c>
      <c r="P21" s="13">
        <f>5+32</f>
        <v>37</v>
      </c>
      <c r="Q21" s="13" t="s">
        <v>170</v>
      </c>
      <c r="R21" s="13">
        <f>6+37</f>
        <v>43</v>
      </c>
      <c r="S21" s="13"/>
      <c r="T21" s="13"/>
      <c r="U21" s="13"/>
      <c r="V21" s="13"/>
      <c r="W21" s="13"/>
      <c r="X21" s="13"/>
      <c r="Y21" s="13"/>
      <c r="Z21" s="13"/>
      <c r="AA21" s="13"/>
      <c r="AB21" s="13"/>
      <c r="AC21" s="13"/>
      <c r="AD21" s="13"/>
    </row>
    <row r="22" spans="1:30" ht="15" x14ac:dyDescent="0.25">
      <c r="A22" s="39"/>
      <c r="B22" s="39"/>
      <c r="C22" s="40" t="s">
        <v>217</v>
      </c>
      <c r="D22" s="41">
        <v>1</v>
      </c>
      <c r="E22" s="42"/>
      <c r="F22" s="43"/>
      <c r="G22" s="39"/>
      <c r="H22" s="39"/>
      <c r="I22" s="39"/>
      <c r="J22" s="39"/>
      <c r="K22" s="39"/>
      <c r="L22" s="39"/>
      <c r="M22" s="39"/>
      <c r="N22" s="39"/>
      <c r="O22" s="39"/>
      <c r="P22" s="39"/>
      <c r="Q22" s="39" t="s">
        <v>171</v>
      </c>
      <c r="R22" s="39">
        <f>6+24</f>
        <v>30</v>
      </c>
      <c r="S22" s="39"/>
      <c r="T22" s="39"/>
      <c r="U22" s="39"/>
      <c r="V22" s="39"/>
      <c r="W22" s="39"/>
      <c r="X22" s="39"/>
      <c r="Y22" s="39"/>
      <c r="Z22" s="39"/>
      <c r="AA22" s="39"/>
      <c r="AB22" s="39"/>
      <c r="AC22" s="39"/>
      <c r="AD22" s="39"/>
    </row>
    <row r="23" spans="1:30" ht="15" x14ac:dyDescent="0.25">
      <c r="A23" s="13"/>
      <c r="B23" s="13"/>
      <c r="C23" s="44" t="s">
        <v>191</v>
      </c>
      <c r="D23" s="38">
        <v>6</v>
      </c>
      <c r="E23" s="6"/>
      <c r="F23" s="6"/>
      <c r="G23" s="45" t="s">
        <v>172</v>
      </c>
      <c r="H23" s="45">
        <f>SUM(H2:H22)</f>
        <v>1490</v>
      </c>
      <c r="I23" s="45" t="s">
        <v>172</v>
      </c>
      <c r="J23" s="45">
        <f>SUM(J2:J22)</f>
        <v>1425</v>
      </c>
      <c r="K23" s="45" t="s">
        <v>172</v>
      </c>
      <c r="L23" s="45">
        <f>SUM(L2:L22)</f>
        <v>1334</v>
      </c>
      <c r="M23" s="45" t="s">
        <v>172</v>
      </c>
      <c r="N23" s="45">
        <f>SUM(N2:N22)</f>
        <v>945</v>
      </c>
      <c r="O23" s="45" t="s">
        <v>172</v>
      </c>
      <c r="P23" s="45">
        <f>SUM(P2:P22)</f>
        <v>1186</v>
      </c>
      <c r="Q23" s="45" t="s">
        <v>172</v>
      </c>
      <c r="R23" s="45">
        <f>SUM(R2:R22)</f>
        <v>1181</v>
      </c>
      <c r="S23" s="45" t="s">
        <v>172</v>
      </c>
      <c r="T23" s="45">
        <f>SUM(T2:T22)</f>
        <v>1151</v>
      </c>
      <c r="U23" s="45" t="s">
        <v>172</v>
      </c>
      <c r="V23" s="45">
        <f>SUM(V2:V22)</f>
        <v>1165</v>
      </c>
      <c r="W23" s="45" t="s">
        <v>172</v>
      </c>
      <c r="X23" s="45">
        <f>SUM(X2:X22)</f>
        <v>1056</v>
      </c>
      <c r="Y23" s="45" t="s">
        <v>172</v>
      </c>
      <c r="Z23" s="45">
        <f>SUM(Z2:Z22)</f>
        <v>1011</v>
      </c>
      <c r="AA23" s="45" t="s">
        <v>172</v>
      </c>
      <c r="AB23" s="45">
        <f>SUM(AB2:AB22)</f>
        <v>818</v>
      </c>
      <c r="AC23" s="45" t="s">
        <v>172</v>
      </c>
      <c r="AD23" s="45">
        <f>SUM(AD2:AD22)</f>
        <v>569</v>
      </c>
    </row>
    <row r="24" spans="1:30" ht="15" x14ac:dyDescent="0.25">
      <c r="A24" s="13"/>
      <c r="B24" s="13"/>
      <c r="C24" s="44" t="s">
        <v>188</v>
      </c>
      <c r="D24" s="38">
        <v>1</v>
      </c>
      <c r="E24" s="6"/>
      <c r="F24" s="6"/>
      <c r="G24" s="13"/>
      <c r="H24" s="13"/>
      <c r="I24" s="13"/>
      <c r="J24" s="13"/>
      <c r="K24" s="13"/>
      <c r="L24" s="13"/>
      <c r="M24" s="13"/>
      <c r="N24" s="13"/>
      <c r="O24" s="13"/>
      <c r="P24" s="13"/>
      <c r="Q24" s="13"/>
      <c r="R24" s="13"/>
      <c r="S24" s="13"/>
      <c r="T24" s="13"/>
      <c r="U24" s="13"/>
      <c r="V24" s="13"/>
      <c r="W24" s="13"/>
      <c r="X24" s="13"/>
      <c r="Y24" s="13"/>
      <c r="Z24" s="13"/>
      <c r="AA24" s="13"/>
      <c r="AB24" s="13"/>
      <c r="AC24" s="13"/>
      <c r="AD24" s="13"/>
    </row>
    <row r="25" spans="1:30" ht="15" x14ac:dyDescent="0.25">
      <c r="A25" s="13"/>
      <c r="B25" s="13"/>
      <c r="C25" s="53" t="s">
        <v>5759</v>
      </c>
      <c r="D25" s="38">
        <v>1</v>
      </c>
      <c r="E25" s="6"/>
      <c r="F25" s="6"/>
      <c r="G25" s="13"/>
      <c r="H25" s="13"/>
      <c r="I25" s="13"/>
      <c r="J25" s="13"/>
      <c r="K25" s="13"/>
      <c r="L25" s="13"/>
      <c r="M25" s="13"/>
      <c r="N25" s="13"/>
      <c r="O25" s="13"/>
      <c r="P25" s="13"/>
      <c r="Q25" s="13"/>
      <c r="R25" s="13"/>
      <c r="S25" s="13"/>
      <c r="T25" s="13"/>
      <c r="U25" s="13"/>
      <c r="V25" s="13"/>
      <c r="W25" s="13"/>
      <c r="X25" s="13"/>
      <c r="Y25" s="13"/>
      <c r="Z25" s="13"/>
      <c r="AA25" s="13"/>
      <c r="AB25" s="13"/>
      <c r="AC25" s="13"/>
      <c r="AD25" s="13"/>
    </row>
    <row r="26" spans="1:30" ht="15" x14ac:dyDescent="0.25">
      <c r="A26" s="13"/>
      <c r="B26" s="13"/>
      <c r="C26" s="44" t="s">
        <v>195</v>
      </c>
      <c r="D26" s="38">
        <f>21+30</f>
        <v>51</v>
      </c>
      <c r="E26" s="6"/>
      <c r="F26" s="6"/>
      <c r="G26" s="13"/>
      <c r="H26" s="13"/>
      <c r="I26" s="13"/>
      <c r="J26" s="13"/>
      <c r="K26" s="13"/>
      <c r="L26" s="13"/>
      <c r="M26" s="13"/>
      <c r="N26" s="13"/>
      <c r="O26" s="13"/>
      <c r="P26" s="13"/>
      <c r="Q26" s="13"/>
      <c r="R26" s="13"/>
      <c r="S26" s="13"/>
      <c r="T26" s="13"/>
      <c r="U26" s="13"/>
      <c r="V26" s="13"/>
      <c r="W26" s="13"/>
      <c r="X26" s="13"/>
      <c r="Y26" s="13"/>
      <c r="Z26" s="13"/>
      <c r="AA26" s="13"/>
      <c r="AB26" s="13"/>
      <c r="AC26" s="13"/>
      <c r="AD26" s="13"/>
    </row>
    <row r="27" spans="1:30" ht="15" x14ac:dyDescent="0.25">
      <c r="A27" s="13"/>
      <c r="B27" s="13"/>
      <c r="C27" s="44" t="s">
        <v>197</v>
      </c>
      <c r="D27" s="38">
        <v>1</v>
      </c>
      <c r="E27" s="6"/>
      <c r="F27" s="6"/>
      <c r="G27" s="13"/>
      <c r="H27" s="13"/>
      <c r="I27" s="13"/>
      <c r="J27" s="13"/>
      <c r="K27" s="13"/>
      <c r="L27" s="13"/>
      <c r="M27" s="13"/>
      <c r="N27" s="13"/>
      <c r="O27" s="13"/>
      <c r="P27" s="13"/>
      <c r="Q27" s="13"/>
      <c r="R27" s="13"/>
      <c r="S27" s="13"/>
      <c r="T27" s="13"/>
      <c r="U27" s="13"/>
      <c r="V27" s="13"/>
      <c r="W27" s="13"/>
      <c r="X27" s="13"/>
      <c r="Y27" s="13"/>
      <c r="Z27" s="13"/>
      <c r="AA27" s="13"/>
      <c r="AB27" s="13"/>
      <c r="AC27" s="13"/>
      <c r="AD27" s="13"/>
    </row>
    <row r="28" spans="1:30" ht="25.5" x14ac:dyDescent="0.25">
      <c r="A28" s="13"/>
      <c r="B28" s="13"/>
      <c r="C28" s="44" t="s">
        <v>193</v>
      </c>
      <c r="D28" s="38">
        <v>6</v>
      </c>
      <c r="E28" s="6"/>
      <c r="F28" s="6"/>
      <c r="G28" s="13"/>
      <c r="H28" s="13"/>
      <c r="I28" s="13"/>
      <c r="J28" s="13"/>
      <c r="K28" s="13"/>
      <c r="L28" s="13"/>
      <c r="M28" s="13"/>
      <c r="N28" s="13"/>
      <c r="O28" s="13"/>
      <c r="P28" s="13"/>
      <c r="Q28" s="13"/>
      <c r="R28" s="13"/>
      <c r="S28" s="13"/>
      <c r="T28" s="13"/>
      <c r="U28" s="13"/>
      <c r="V28" s="13"/>
      <c r="W28" s="13"/>
      <c r="X28" s="13"/>
      <c r="Y28" s="13"/>
      <c r="Z28" s="13"/>
      <c r="AA28" s="13"/>
      <c r="AB28" s="13"/>
      <c r="AC28" s="13"/>
      <c r="AD28" s="13"/>
    </row>
    <row r="29" spans="1:30" ht="15" x14ac:dyDescent="0.25">
      <c r="A29" s="13"/>
      <c r="B29" s="13"/>
      <c r="C29" s="44" t="s">
        <v>194</v>
      </c>
      <c r="D29" s="38">
        <f>4+39</f>
        <v>43</v>
      </c>
      <c r="E29" s="6"/>
      <c r="F29" s="6"/>
      <c r="G29" s="13"/>
      <c r="H29" s="13"/>
      <c r="I29" s="13"/>
      <c r="J29" s="13"/>
      <c r="K29" s="13"/>
      <c r="L29" s="13"/>
      <c r="M29" s="13"/>
      <c r="N29" s="13"/>
      <c r="O29" s="13"/>
      <c r="P29" s="13"/>
      <c r="Q29" s="13"/>
      <c r="R29" s="13"/>
      <c r="S29" s="13"/>
      <c r="T29" s="13"/>
      <c r="U29" s="13"/>
      <c r="V29" s="13"/>
      <c r="W29" s="13"/>
      <c r="X29" s="13"/>
      <c r="Y29" s="13"/>
      <c r="Z29" s="13"/>
      <c r="AA29" s="13"/>
      <c r="AB29" s="13"/>
      <c r="AC29" s="13"/>
      <c r="AD29" s="13"/>
    </row>
    <row r="30" spans="1:30" ht="15" x14ac:dyDescent="0.25">
      <c r="A30" s="13"/>
      <c r="B30" s="13"/>
      <c r="C30" s="29" t="s">
        <v>199</v>
      </c>
      <c r="D30" s="38">
        <v>2</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row>
    <row r="31" spans="1:30" ht="15" x14ac:dyDescent="0.25">
      <c r="A31" s="13"/>
      <c r="B31" s="13"/>
      <c r="C31" s="29" t="s">
        <v>209</v>
      </c>
      <c r="D31" s="38">
        <v>1</v>
      </c>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row>
    <row r="32" spans="1:30" ht="15" x14ac:dyDescent="0.25">
      <c r="A32" s="13"/>
      <c r="B32" s="13"/>
      <c r="C32" s="29" t="s">
        <v>198</v>
      </c>
      <c r="D32" s="38">
        <v>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row>
    <row r="33" spans="1:30" ht="15" x14ac:dyDescent="0.25">
      <c r="A33" s="13"/>
      <c r="B33" s="13"/>
      <c r="C33" s="29" t="s">
        <v>210</v>
      </c>
      <c r="D33" s="38">
        <v>5</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row>
    <row r="34" spans="1:30" ht="15" x14ac:dyDescent="0.25">
      <c r="A34" s="13"/>
      <c r="B34" s="13"/>
      <c r="C34" s="29" t="s">
        <v>186</v>
      </c>
      <c r="D34" s="38">
        <v>6</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row>
    <row r="35" spans="1:30" ht="15" x14ac:dyDescent="0.25">
      <c r="A35" s="13"/>
      <c r="B35" s="13"/>
      <c r="C35" s="44" t="s">
        <v>184</v>
      </c>
      <c r="D35" s="38">
        <v>3</v>
      </c>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ht="15" x14ac:dyDescent="0.25">
      <c r="A36" s="13"/>
      <c r="B36" s="13"/>
      <c r="C36" s="44" t="s">
        <v>218</v>
      </c>
      <c r="D36" s="38">
        <v>1</v>
      </c>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row>
    <row r="37" spans="1:30" ht="15" x14ac:dyDescent="0.25">
      <c r="A37" s="13"/>
      <c r="B37" s="13"/>
      <c r="C37" s="44" t="s">
        <v>206</v>
      </c>
      <c r="D37" s="38">
        <v>3</v>
      </c>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row>
    <row r="38" spans="1:30" ht="15" x14ac:dyDescent="0.25">
      <c r="A38" s="13"/>
      <c r="B38" s="13"/>
      <c r="C38" s="44" t="s">
        <v>200</v>
      </c>
      <c r="D38" s="38">
        <v>2</v>
      </c>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row>
    <row r="39" spans="1:30" ht="15" x14ac:dyDescent="0.25">
      <c r="A39" s="13"/>
      <c r="B39" s="13"/>
      <c r="C39" s="44" t="s">
        <v>189</v>
      </c>
      <c r="D39" s="38">
        <v>13</v>
      </c>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row>
    <row r="40" spans="1:30" ht="15" x14ac:dyDescent="0.25">
      <c r="A40" s="13"/>
      <c r="B40" s="13"/>
      <c r="C40" s="44" t="s">
        <v>207</v>
      </c>
      <c r="D40" s="38">
        <v>1</v>
      </c>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row>
    <row r="41" spans="1:30" ht="15" x14ac:dyDescent="0.25">
      <c r="A41" s="13"/>
      <c r="B41" s="13"/>
      <c r="C41" s="44" t="s">
        <v>185</v>
      </c>
      <c r="D41" s="38">
        <v>2</v>
      </c>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row>
    <row r="42" spans="1:30" ht="25.5" x14ac:dyDescent="0.25">
      <c r="A42" s="13"/>
      <c r="B42" s="13"/>
      <c r="C42" s="29" t="s">
        <v>224</v>
      </c>
      <c r="D42" s="38">
        <v>1</v>
      </c>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row>
    <row r="43" spans="1:30" ht="15" x14ac:dyDescent="0.25">
      <c r="A43" s="13"/>
      <c r="B43" s="13"/>
      <c r="C43" s="29" t="s">
        <v>203</v>
      </c>
      <c r="D43" s="38">
        <v>1</v>
      </c>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row>
    <row r="44" spans="1:30" ht="25.5" x14ac:dyDescent="0.25">
      <c r="A44" s="13"/>
      <c r="B44" s="13"/>
      <c r="C44" s="29" t="s">
        <v>208</v>
      </c>
      <c r="D44" s="38">
        <v>1</v>
      </c>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row>
    <row r="45" spans="1:30" ht="15" x14ac:dyDescent="0.25">
      <c r="A45" s="13"/>
      <c r="B45" s="13"/>
      <c r="C45" s="53" t="s">
        <v>5614</v>
      </c>
      <c r="D45" s="38">
        <v>2</v>
      </c>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row>
    <row r="46" spans="1:30" ht="15" x14ac:dyDescent="0.25">
      <c r="A46" s="13"/>
      <c r="B46" s="13"/>
      <c r="C46" s="29" t="s">
        <v>192</v>
      </c>
      <c r="D46" s="38">
        <v>23</v>
      </c>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row>
    <row r="47" spans="1:30" ht="15" x14ac:dyDescent="0.25">
      <c r="A47" s="13"/>
      <c r="B47" s="13"/>
      <c r="C47" s="29" t="s">
        <v>221</v>
      </c>
      <c r="D47" s="38">
        <v>3</v>
      </c>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row>
    <row r="48" spans="1:30" ht="12.75" x14ac:dyDescent="0.25">
      <c r="D48" s="17"/>
    </row>
    <row r="49" spans="4:6" ht="12.75" x14ac:dyDescent="0.25">
      <c r="D49" s="17"/>
    </row>
    <row r="50" spans="4:6" ht="12.75" x14ac:dyDescent="0.25">
      <c r="D50" s="17"/>
    </row>
    <row r="51" spans="4:6" ht="12.75" x14ac:dyDescent="0.25">
      <c r="D51" s="17"/>
    </row>
    <row r="52" spans="4:6" ht="12.75" x14ac:dyDescent="0.25">
      <c r="D52" s="17"/>
    </row>
    <row r="53" spans="4:6" ht="12.75" x14ac:dyDescent="0.25">
      <c r="D53" s="17"/>
    </row>
    <row r="54" spans="4:6" ht="12.75" x14ac:dyDescent="0.25">
      <c r="D54" s="17"/>
    </row>
    <row r="55" spans="4:6" ht="12.75" x14ac:dyDescent="0.25">
      <c r="D55" s="17"/>
    </row>
    <row r="56" spans="4:6" ht="12.75" x14ac:dyDescent="0.25">
      <c r="D56" s="17"/>
    </row>
    <row r="57" spans="4:6" ht="12.75" x14ac:dyDescent="0.25">
      <c r="D57" s="17"/>
    </row>
    <row r="58" spans="4:6" ht="12.75" x14ac:dyDescent="0.25">
      <c r="D58" s="17"/>
    </row>
    <row r="59" spans="4:6" ht="12.75" x14ac:dyDescent="0.25">
      <c r="D59" s="17"/>
    </row>
    <row r="60" spans="4:6" ht="12.75" x14ac:dyDescent="0.25">
      <c r="D60" s="17"/>
    </row>
    <row r="61" spans="4:6" ht="12.75" x14ac:dyDescent="0.25">
      <c r="D61" s="17"/>
    </row>
    <row r="62" spans="4:6" ht="12.75" x14ac:dyDescent="0.25">
      <c r="D62" s="17"/>
      <c r="E62" s="24"/>
      <c r="F62" s="24"/>
    </row>
    <row r="63" spans="4:6" ht="12.75" x14ac:dyDescent="0.25">
      <c r="D63" s="17"/>
      <c r="E63" s="10"/>
      <c r="F63" s="10"/>
    </row>
    <row r="64" spans="4:6" ht="12.75" x14ac:dyDescent="0.25">
      <c r="D64" s="17"/>
      <c r="E64" s="10"/>
      <c r="F64" s="10"/>
    </row>
    <row r="65" spans="4:6" ht="12.75" x14ac:dyDescent="0.25">
      <c r="D65" s="17"/>
      <c r="E65" s="10"/>
      <c r="F65" s="10"/>
    </row>
    <row r="66" spans="4:6" ht="12.75" x14ac:dyDescent="0.25">
      <c r="D66" s="17"/>
      <c r="E66" s="10"/>
      <c r="F66" s="10"/>
    </row>
    <row r="67" spans="4:6" ht="12.75" x14ac:dyDescent="0.25">
      <c r="D67" s="17"/>
      <c r="E67" s="10"/>
      <c r="F67" s="10"/>
    </row>
    <row r="68" spans="4:6" ht="12.75" x14ac:dyDescent="0.25">
      <c r="D68" s="17"/>
      <c r="E68" s="10"/>
      <c r="F68" s="10"/>
    </row>
    <row r="69" spans="4:6" ht="12.75" x14ac:dyDescent="0.25">
      <c r="D69" s="17"/>
    </row>
    <row r="70" spans="4:6" ht="12.75" x14ac:dyDescent="0.25">
      <c r="D70" s="17"/>
      <c r="E70" s="10"/>
      <c r="F70" s="10"/>
    </row>
    <row r="71" spans="4:6" ht="12.75" x14ac:dyDescent="0.25">
      <c r="D71" s="17"/>
      <c r="E71" s="10"/>
      <c r="F71" s="10"/>
    </row>
    <row r="72" spans="4:6" ht="12.75" x14ac:dyDescent="0.25">
      <c r="D72" s="17"/>
      <c r="E72" s="10"/>
      <c r="F72" s="10"/>
    </row>
    <row r="73" spans="4:6" ht="12.75" x14ac:dyDescent="0.25">
      <c r="D73" s="17"/>
      <c r="E73" s="10"/>
      <c r="F73" s="10"/>
    </row>
    <row r="74" spans="4:6" ht="12.75" x14ac:dyDescent="0.25">
      <c r="D74" s="17"/>
      <c r="E74" s="10"/>
      <c r="F74" s="10"/>
    </row>
    <row r="75" spans="4:6" ht="12.75" x14ac:dyDescent="0.25">
      <c r="D75" s="17"/>
      <c r="E75" s="10"/>
      <c r="F75" s="10"/>
    </row>
    <row r="76" spans="4:6" ht="12.75" x14ac:dyDescent="0.25">
      <c r="D76" s="17"/>
      <c r="E76" s="10"/>
      <c r="F76" s="10"/>
    </row>
    <row r="77" spans="4:6" ht="12.75" x14ac:dyDescent="0.25">
      <c r="D77" s="17"/>
      <c r="E77" s="10"/>
      <c r="F77" s="10"/>
    </row>
    <row r="78" spans="4:6" ht="12.75" x14ac:dyDescent="0.25">
      <c r="D78" s="17"/>
      <c r="E78" s="10"/>
      <c r="F78" s="10"/>
    </row>
    <row r="79" spans="4:6" ht="12.75" x14ac:dyDescent="0.25">
      <c r="D79" s="17"/>
      <c r="E79" s="10"/>
      <c r="F79" s="10"/>
    </row>
    <row r="80" spans="4:6" ht="12.75" x14ac:dyDescent="0.25">
      <c r="D80" s="17"/>
      <c r="E80" s="10"/>
      <c r="F80" s="10"/>
    </row>
    <row r="81" spans="4:6" ht="12.75" x14ac:dyDescent="0.25">
      <c r="D81" s="17"/>
      <c r="E81" s="10"/>
      <c r="F81" s="10"/>
    </row>
    <row r="82" spans="4:6" ht="12.75" x14ac:dyDescent="0.25">
      <c r="D82" s="17"/>
      <c r="E82" s="10"/>
      <c r="F82" s="10"/>
    </row>
    <row r="83" spans="4:6" ht="12.75" x14ac:dyDescent="0.25">
      <c r="D83" s="17"/>
      <c r="E83" s="10"/>
      <c r="F83" s="10"/>
    </row>
    <row r="84" spans="4:6" ht="12.75" x14ac:dyDescent="0.25">
      <c r="D84" s="17"/>
      <c r="E84" s="10"/>
      <c r="F84" s="10"/>
    </row>
    <row r="85" spans="4:6" ht="12.75" x14ac:dyDescent="0.25">
      <c r="D85" s="17"/>
    </row>
    <row r="86" spans="4:6" ht="12.75" x14ac:dyDescent="0.25">
      <c r="D86" s="17"/>
      <c r="E86" s="10"/>
      <c r="F86" s="10"/>
    </row>
    <row r="87" spans="4:6" ht="12.75" x14ac:dyDescent="0.25">
      <c r="D87" s="17"/>
      <c r="E87" s="10"/>
      <c r="F87" s="10"/>
    </row>
    <row r="88" spans="4:6" ht="12.75" x14ac:dyDescent="0.25">
      <c r="D88" s="17"/>
    </row>
    <row r="89" spans="4:6" ht="12.75" x14ac:dyDescent="0.25">
      <c r="D89" s="17"/>
      <c r="E89" s="10"/>
      <c r="F89" s="10"/>
    </row>
    <row r="90" spans="4:6" ht="12.75" x14ac:dyDescent="0.25">
      <c r="D90" s="17"/>
      <c r="E90" s="10"/>
      <c r="F90" s="10"/>
    </row>
    <row r="91" spans="4:6" ht="12.75" x14ac:dyDescent="0.25">
      <c r="D91" s="17"/>
      <c r="E91" s="10"/>
      <c r="F91" s="10"/>
    </row>
    <row r="92" spans="4:6" ht="12.75" x14ac:dyDescent="0.25">
      <c r="D92" s="17"/>
      <c r="E92" s="10"/>
      <c r="F92" s="10"/>
    </row>
    <row r="93" spans="4:6" ht="12.75" x14ac:dyDescent="0.25">
      <c r="D93" s="17"/>
      <c r="E93" s="10"/>
      <c r="F93" s="10"/>
    </row>
    <row r="94" spans="4:6" ht="12.75" x14ac:dyDescent="0.25">
      <c r="D94" s="17"/>
      <c r="E94" s="10"/>
      <c r="F94" s="10"/>
    </row>
    <row r="95" spans="4:6" ht="12.75" x14ac:dyDescent="0.25">
      <c r="D95" s="17"/>
      <c r="E95" s="10"/>
      <c r="F95" s="10"/>
    </row>
    <row r="96" spans="4:6" ht="12.75" x14ac:dyDescent="0.25">
      <c r="D96" s="17"/>
      <c r="E96" s="10"/>
      <c r="F96" s="10"/>
    </row>
    <row r="97" spans="4:6" ht="12.75" x14ac:dyDescent="0.25">
      <c r="D97" s="17"/>
      <c r="E97" s="10"/>
      <c r="F97" s="10"/>
    </row>
    <row r="98" spans="4:6" ht="12.75" x14ac:dyDescent="0.25">
      <c r="D98" s="17"/>
      <c r="E98" s="10"/>
      <c r="F98" s="10"/>
    </row>
    <row r="99" spans="4:6" ht="12.75" x14ac:dyDescent="0.25">
      <c r="D99" s="17"/>
      <c r="E99" s="10"/>
      <c r="F99" s="10"/>
    </row>
    <row r="100" spans="4:6" ht="12.75" x14ac:dyDescent="0.25">
      <c r="D100" s="17"/>
      <c r="E100" s="10"/>
      <c r="F100" s="10"/>
    </row>
    <row r="101" spans="4:6" ht="12.75" x14ac:dyDescent="0.25">
      <c r="D101" s="17"/>
      <c r="E101" s="10"/>
      <c r="F101" s="10"/>
    </row>
    <row r="102" spans="4:6" ht="12.75" x14ac:dyDescent="0.25">
      <c r="D102" s="17"/>
      <c r="E102" s="10"/>
      <c r="F102" s="10"/>
    </row>
    <row r="103" spans="4:6" ht="12.75" x14ac:dyDescent="0.25">
      <c r="D103" s="17"/>
      <c r="E103" s="10"/>
      <c r="F103" s="10"/>
    </row>
    <row r="104" spans="4:6" ht="12.75" x14ac:dyDescent="0.25">
      <c r="D104" s="17"/>
      <c r="E104" s="10"/>
      <c r="F104" s="10"/>
    </row>
    <row r="105" spans="4:6" ht="12.75" x14ac:dyDescent="0.25">
      <c r="D105" s="17"/>
      <c r="E105" s="10"/>
      <c r="F105" s="10"/>
    </row>
    <row r="106" spans="4:6" ht="12.75" x14ac:dyDescent="0.25">
      <c r="D106" s="17"/>
      <c r="E106" s="10"/>
      <c r="F106" s="10"/>
    </row>
    <row r="107" spans="4:6" ht="12.75" x14ac:dyDescent="0.25">
      <c r="D107" s="17"/>
      <c r="E107" s="10"/>
      <c r="F107" s="10"/>
    </row>
    <row r="108" spans="4:6" ht="12.75" x14ac:dyDescent="0.25">
      <c r="D108" s="17"/>
      <c r="E108" s="10"/>
      <c r="F108" s="10"/>
    </row>
    <row r="109" spans="4:6" ht="12.75" x14ac:dyDescent="0.25">
      <c r="D109" s="17"/>
      <c r="E109" s="10"/>
      <c r="F109" s="10"/>
    </row>
    <row r="110" spans="4:6" ht="12.75" x14ac:dyDescent="0.25">
      <c r="D110" s="17"/>
      <c r="E110" s="10"/>
      <c r="F110" s="10"/>
    </row>
    <row r="111" spans="4:6" ht="12.75" x14ac:dyDescent="0.25">
      <c r="D111" s="17"/>
      <c r="E111" s="10"/>
      <c r="F111" s="10"/>
    </row>
    <row r="112" spans="4:6" ht="12.75" x14ac:dyDescent="0.25">
      <c r="D112" s="17"/>
      <c r="E112" s="10"/>
      <c r="F112" s="10"/>
    </row>
    <row r="113" spans="4:6" ht="12.75" x14ac:dyDescent="0.25">
      <c r="D113" s="17"/>
      <c r="E113" s="10"/>
      <c r="F113" s="10"/>
    </row>
    <row r="114" spans="4:6" ht="12.75" x14ac:dyDescent="0.25">
      <c r="D114" s="17"/>
      <c r="E114" s="10"/>
      <c r="F114" s="10"/>
    </row>
    <row r="115" spans="4:6" ht="12.75" x14ac:dyDescent="0.25">
      <c r="D115" s="17"/>
      <c r="E115" s="10"/>
      <c r="F115" s="10"/>
    </row>
    <row r="116" spans="4:6" ht="12.75" x14ac:dyDescent="0.25">
      <c r="D116" s="17"/>
      <c r="E116" s="10"/>
      <c r="F116" s="10"/>
    </row>
    <row r="117" spans="4:6" ht="12.75" x14ac:dyDescent="0.25">
      <c r="D117" s="17"/>
      <c r="E117" s="10"/>
      <c r="F117" s="10"/>
    </row>
    <row r="118" spans="4:6" ht="12.75" x14ac:dyDescent="0.25">
      <c r="D118" s="17"/>
      <c r="E118" s="10"/>
      <c r="F118" s="10"/>
    </row>
    <row r="119" spans="4:6" ht="12.75" x14ac:dyDescent="0.25">
      <c r="D119" s="17"/>
      <c r="E119" s="10"/>
      <c r="F119" s="10"/>
    </row>
    <row r="120" spans="4:6" ht="12.75" x14ac:dyDescent="0.25">
      <c r="D120" s="17"/>
      <c r="E120" s="10"/>
      <c r="F120" s="10"/>
    </row>
    <row r="121" spans="4:6" ht="12.75" x14ac:dyDescent="0.25">
      <c r="D121" s="17"/>
      <c r="E121" s="10"/>
      <c r="F121" s="10"/>
    </row>
    <row r="122" spans="4:6" ht="12.75" x14ac:dyDescent="0.25">
      <c r="D122" s="17"/>
      <c r="E122" s="10"/>
      <c r="F122" s="10"/>
    </row>
    <row r="123" spans="4:6" ht="12.75" x14ac:dyDescent="0.25">
      <c r="D123" s="17"/>
      <c r="E123" s="10"/>
      <c r="F123" s="10"/>
    </row>
    <row r="124" spans="4:6" ht="12.75" x14ac:dyDescent="0.25">
      <c r="D124" s="17"/>
      <c r="E124" s="10"/>
      <c r="F124" s="10"/>
    </row>
    <row r="125" spans="4:6" ht="12.75" x14ac:dyDescent="0.25">
      <c r="D125" s="17"/>
      <c r="E125" s="10"/>
      <c r="F125" s="10"/>
    </row>
    <row r="126" spans="4:6" ht="12.75" x14ac:dyDescent="0.25">
      <c r="D126" s="17"/>
      <c r="E126" s="10"/>
      <c r="F126" s="10"/>
    </row>
    <row r="127" spans="4:6" ht="12.75" x14ac:dyDescent="0.25">
      <c r="D127" s="17"/>
    </row>
    <row r="128" spans="4:6" ht="12.75" x14ac:dyDescent="0.25">
      <c r="D128" s="17"/>
    </row>
    <row r="129" spans="4:4" ht="12.75" x14ac:dyDescent="0.25">
      <c r="D129" s="17"/>
    </row>
    <row r="130" spans="4:4" ht="12.75" x14ac:dyDescent="0.25">
      <c r="D130" s="17"/>
    </row>
    <row r="131" spans="4:4" ht="12.75" x14ac:dyDescent="0.25">
      <c r="D131" s="17"/>
    </row>
    <row r="132" spans="4:4" ht="12.75" x14ac:dyDescent="0.25">
      <c r="D132" s="17"/>
    </row>
    <row r="133" spans="4:4" ht="12.75" x14ac:dyDescent="0.25">
      <c r="D133" s="17"/>
    </row>
    <row r="134" spans="4:4" ht="12.75" x14ac:dyDescent="0.25">
      <c r="D134" s="17"/>
    </row>
    <row r="135" spans="4:4" ht="12.75" x14ac:dyDescent="0.25">
      <c r="D135" s="17"/>
    </row>
    <row r="136" spans="4:4" ht="12.75" x14ac:dyDescent="0.25">
      <c r="D136" s="17"/>
    </row>
    <row r="137" spans="4:4" ht="12.75" x14ac:dyDescent="0.25">
      <c r="D137" s="17"/>
    </row>
    <row r="138" spans="4:4" ht="12.75" x14ac:dyDescent="0.25">
      <c r="D138" s="17"/>
    </row>
    <row r="139" spans="4:4" ht="12.75" x14ac:dyDescent="0.25">
      <c r="D139" s="17"/>
    </row>
    <row r="140" spans="4:4" ht="12.75" x14ac:dyDescent="0.25">
      <c r="D140" s="17"/>
    </row>
    <row r="141" spans="4:4" ht="12.75" x14ac:dyDescent="0.25">
      <c r="D141" s="17"/>
    </row>
    <row r="142" spans="4:4" ht="12.75" x14ac:dyDescent="0.25">
      <c r="D142" s="17"/>
    </row>
    <row r="143" spans="4:4" ht="12.75" x14ac:dyDescent="0.25">
      <c r="D143" s="17"/>
    </row>
    <row r="144" spans="4:4" ht="12.75" x14ac:dyDescent="0.25">
      <c r="D144" s="17"/>
    </row>
    <row r="145" spans="4:4" ht="12.75" x14ac:dyDescent="0.25">
      <c r="D145" s="17"/>
    </row>
    <row r="146" spans="4:4" ht="12.75" x14ac:dyDescent="0.25">
      <c r="D146" s="17"/>
    </row>
    <row r="147" spans="4:4" ht="12.75" x14ac:dyDescent="0.25">
      <c r="D147" s="17"/>
    </row>
    <row r="148" spans="4:4" ht="12.75" x14ac:dyDescent="0.25">
      <c r="D148" s="17"/>
    </row>
    <row r="149" spans="4:4" ht="12.75" x14ac:dyDescent="0.25">
      <c r="D149" s="17"/>
    </row>
    <row r="150" spans="4:4" ht="12.75" x14ac:dyDescent="0.25">
      <c r="D150" s="17"/>
    </row>
    <row r="151" spans="4:4" ht="12.75" x14ac:dyDescent="0.25">
      <c r="D151" s="17"/>
    </row>
    <row r="152" spans="4:4" ht="12.75" x14ac:dyDescent="0.25">
      <c r="D152" s="17"/>
    </row>
    <row r="153" spans="4:4" ht="12.75" x14ac:dyDescent="0.25">
      <c r="D153" s="17"/>
    </row>
    <row r="154" spans="4:4" ht="12.75" x14ac:dyDescent="0.25">
      <c r="D154" s="17"/>
    </row>
    <row r="155" spans="4:4" ht="12.75" x14ac:dyDescent="0.25">
      <c r="D155" s="17"/>
    </row>
    <row r="156" spans="4:4" ht="12.75" x14ac:dyDescent="0.25">
      <c r="D156" s="17"/>
    </row>
    <row r="157" spans="4:4" ht="12.75" x14ac:dyDescent="0.25">
      <c r="D157" s="17"/>
    </row>
    <row r="158" spans="4:4" ht="12.75" x14ac:dyDescent="0.25">
      <c r="D158" s="17"/>
    </row>
    <row r="159" spans="4:4" ht="12.75" x14ac:dyDescent="0.25">
      <c r="D159" s="17"/>
    </row>
    <row r="160" spans="4:4" ht="12.75" x14ac:dyDescent="0.25">
      <c r="D160" s="17"/>
    </row>
    <row r="161" spans="4:4" ht="12.75" x14ac:dyDescent="0.25">
      <c r="D161" s="17"/>
    </row>
    <row r="162" spans="4:4" ht="12.75" x14ac:dyDescent="0.25">
      <c r="D162" s="17"/>
    </row>
    <row r="163" spans="4:4" ht="12.75" x14ac:dyDescent="0.25">
      <c r="D163" s="17"/>
    </row>
    <row r="164" spans="4:4" ht="12.75" x14ac:dyDescent="0.25">
      <c r="D164" s="17"/>
    </row>
    <row r="165" spans="4:4" ht="12.75" x14ac:dyDescent="0.25">
      <c r="D165" s="17"/>
    </row>
    <row r="166" spans="4:4" ht="12.75" x14ac:dyDescent="0.25">
      <c r="D166" s="17"/>
    </row>
    <row r="167" spans="4:4" ht="12.75" x14ac:dyDescent="0.25">
      <c r="D167" s="17"/>
    </row>
    <row r="168" spans="4:4" ht="12.75" x14ac:dyDescent="0.25">
      <c r="D168" s="17"/>
    </row>
    <row r="169" spans="4:4" ht="12.75" x14ac:dyDescent="0.25">
      <c r="D169" s="17"/>
    </row>
    <row r="170" spans="4:4" ht="12.75" x14ac:dyDescent="0.25">
      <c r="D170" s="17"/>
    </row>
    <row r="171" spans="4:4" ht="12.75" x14ac:dyDescent="0.25">
      <c r="D171" s="17"/>
    </row>
    <row r="172" spans="4:4" ht="12.75" x14ac:dyDescent="0.25">
      <c r="D172" s="17"/>
    </row>
    <row r="173" spans="4:4" ht="12.75" x14ac:dyDescent="0.25">
      <c r="D173" s="17"/>
    </row>
    <row r="174" spans="4:4" ht="12.75" x14ac:dyDescent="0.25">
      <c r="D174" s="17"/>
    </row>
    <row r="175" spans="4:4" ht="12.75" x14ac:dyDescent="0.25">
      <c r="D175" s="17"/>
    </row>
    <row r="176" spans="4:4" ht="12.75" x14ac:dyDescent="0.25">
      <c r="D176" s="17"/>
    </row>
    <row r="177" spans="4:4" ht="12.75" x14ac:dyDescent="0.25">
      <c r="D177" s="17"/>
    </row>
    <row r="178" spans="4:4" ht="12.75" x14ac:dyDescent="0.25">
      <c r="D178" s="17"/>
    </row>
    <row r="179" spans="4:4" ht="12.75" x14ac:dyDescent="0.25">
      <c r="D179" s="17"/>
    </row>
    <row r="180" spans="4:4" ht="12.75" x14ac:dyDescent="0.25">
      <c r="D180" s="17"/>
    </row>
    <row r="181" spans="4:4" ht="12.75" x14ac:dyDescent="0.25">
      <c r="D181" s="17"/>
    </row>
    <row r="182" spans="4:4" ht="12.75" x14ac:dyDescent="0.25">
      <c r="D182" s="17"/>
    </row>
    <row r="183" spans="4:4" ht="12.75" x14ac:dyDescent="0.25">
      <c r="D183" s="17"/>
    </row>
    <row r="184" spans="4:4" ht="12.75" x14ac:dyDescent="0.25">
      <c r="D184" s="17"/>
    </row>
    <row r="185" spans="4:4" ht="12.75" x14ac:dyDescent="0.25">
      <c r="D185" s="17"/>
    </row>
    <row r="186" spans="4:4" ht="12.75" x14ac:dyDescent="0.25">
      <c r="D186" s="17"/>
    </row>
    <row r="187" spans="4:4" ht="12.75" x14ac:dyDescent="0.25">
      <c r="D187" s="17"/>
    </row>
    <row r="188" spans="4:4" ht="12.75" x14ac:dyDescent="0.25">
      <c r="D188" s="17"/>
    </row>
    <row r="189" spans="4:4" ht="12.75" x14ac:dyDescent="0.25">
      <c r="D189" s="17"/>
    </row>
    <row r="190" spans="4:4" ht="12.75" x14ac:dyDescent="0.25">
      <c r="D190" s="17"/>
    </row>
    <row r="191" spans="4:4" ht="12.75" x14ac:dyDescent="0.25">
      <c r="D191" s="17"/>
    </row>
    <row r="192" spans="4:4" ht="12.75" x14ac:dyDescent="0.25">
      <c r="D192" s="17"/>
    </row>
    <row r="193" spans="4:4" ht="12.75" x14ac:dyDescent="0.25">
      <c r="D193" s="17"/>
    </row>
    <row r="194" spans="4:4" ht="12.75" x14ac:dyDescent="0.25">
      <c r="D194" s="17"/>
    </row>
    <row r="195" spans="4:4" ht="12.75" x14ac:dyDescent="0.25">
      <c r="D195" s="17"/>
    </row>
    <row r="196" spans="4:4" ht="12.75" x14ac:dyDescent="0.25">
      <c r="D196" s="17"/>
    </row>
    <row r="197" spans="4:4" ht="12.75" x14ac:dyDescent="0.25">
      <c r="D197" s="17"/>
    </row>
    <row r="198" spans="4:4" ht="12.75" x14ac:dyDescent="0.25">
      <c r="D198" s="17"/>
    </row>
    <row r="199" spans="4:4" ht="12.75" x14ac:dyDescent="0.25">
      <c r="D199" s="17"/>
    </row>
    <row r="200" spans="4:4" ht="12.75" x14ac:dyDescent="0.25">
      <c r="D200" s="17"/>
    </row>
    <row r="201" spans="4:4" ht="12.75" x14ac:dyDescent="0.25">
      <c r="D201" s="17"/>
    </row>
    <row r="202" spans="4:4" ht="12.75" x14ac:dyDescent="0.25">
      <c r="D202" s="17"/>
    </row>
    <row r="203" spans="4:4" ht="12.75" x14ac:dyDescent="0.25">
      <c r="D203" s="17"/>
    </row>
    <row r="204" spans="4:4" ht="12.75" x14ac:dyDescent="0.25">
      <c r="D204" s="17"/>
    </row>
    <row r="205" spans="4:4" ht="12.75" x14ac:dyDescent="0.25">
      <c r="D205" s="17"/>
    </row>
    <row r="206" spans="4:4" ht="12.75" x14ac:dyDescent="0.25">
      <c r="D206" s="17"/>
    </row>
    <row r="207" spans="4:4" ht="12.75" x14ac:dyDescent="0.25">
      <c r="D207" s="17"/>
    </row>
    <row r="208" spans="4:4" ht="12.75" x14ac:dyDescent="0.25">
      <c r="D208" s="17"/>
    </row>
    <row r="209" spans="4:4" ht="12.75" x14ac:dyDescent="0.25">
      <c r="D209" s="17"/>
    </row>
    <row r="210" spans="4:4" ht="12.75" x14ac:dyDescent="0.25">
      <c r="D210" s="17"/>
    </row>
    <row r="211" spans="4:4" ht="12.75" x14ac:dyDescent="0.25">
      <c r="D211" s="17"/>
    </row>
    <row r="212" spans="4:4" ht="12.75" x14ac:dyDescent="0.25">
      <c r="D212" s="17"/>
    </row>
    <row r="213" spans="4:4" ht="12.75" x14ac:dyDescent="0.25">
      <c r="D213" s="17"/>
    </row>
    <row r="214" spans="4:4" ht="12.75" x14ac:dyDescent="0.25">
      <c r="D214" s="17"/>
    </row>
    <row r="215" spans="4:4" ht="12.75" x14ac:dyDescent="0.25">
      <c r="D215" s="17"/>
    </row>
    <row r="216" spans="4:4" ht="12.75" x14ac:dyDescent="0.25">
      <c r="D216" s="17"/>
    </row>
    <row r="217" spans="4:4" ht="12.75" x14ac:dyDescent="0.25">
      <c r="D217" s="17"/>
    </row>
    <row r="218" spans="4:4" ht="12.75" x14ac:dyDescent="0.25">
      <c r="D218" s="17"/>
    </row>
    <row r="219" spans="4:4" ht="12.75" x14ac:dyDescent="0.25">
      <c r="D219" s="17"/>
    </row>
    <row r="220" spans="4:4" ht="12.75" x14ac:dyDescent="0.25">
      <c r="D220" s="17"/>
    </row>
    <row r="221" spans="4:4" ht="12.75" x14ac:dyDescent="0.25">
      <c r="D221" s="17"/>
    </row>
    <row r="222" spans="4:4" ht="12.75" x14ac:dyDescent="0.25">
      <c r="D222" s="17"/>
    </row>
    <row r="223" spans="4:4" ht="12.75" x14ac:dyDescent="0.25">
      <c r="D223" s="17"/>
    </row>
    <row r="224" spans="4:4" ht="12.75" x14ac:dyDescent="0.25">
      <c r="D224" s="17"/>
    </row>
    <row r="225" spans="4:4" ht="12.75" x14ac:dyDescent="0.25">
      <c r="D225" s="17"/>
    </row>
    <row r="226" spans="4:4" ht="12.75" x14ac:dyDescent="0.25">
      <c r="D226" s="17"/>
    </row>
    <row r="227" spans="4:4" ht="12.75" x14ac:dyDescent="0.25">
      <c r="D227" s="17"/>
    </row>
    <row r="228" spans="4:4" ht="12.75" x14ac:dyDescent="0.25">
      <c r="D228" s="17"/>
    </row>
    <row r="229" spans="4:4" ht="12.75" x14ac:dyDescent="0.25">
      <c r="D229" s="17"/>
    </row>
    <row r="230" spans="4:4" ht="12.75" x14ac:dyDescent="0.25">
      <c r="D230" s="17"/>
    </row>
    <row r="231" spans="4:4" ht="12.75" x14ac:dyDescent="0.25">
      <c r="D231" s="17"/>
    </row>
    <row r="232" spans="4:4" ht="12.75" x14ac:dyDescent="0.25">
      <c r="D232" s="17"/>
    </row>
    <row r="233" spans="4:4" ht="12.75" x14ac:dyDescent="0.25">
      <c r="D233" s="17"/>
    </row>
    <row r="234" spans="4:4" ht="12.75" x14ac:dyDescent="0.25">
      <c r="D234" s="17"/>
    </row>
    <row r="235" spans="4:4" ht="12.75" x14ac:dyDescent="0.25">
      <c r="D235" s="17"/>
    </row>
    <row r="236" spans="4:4" ht="12.75" x14ac:dyDescent="0.25">
      <c r="D236" s="17"/>
    </row>
    <row r="237" spans="4:4" ht="12.75" x14ac:dyDescent="0.25">
      <c r="D237" s="17"/>
    </row>
    <row r="238" spans="4:4" ht="12.75" x14ac:dyDescent="0.25">
      <c r="D238" s="17"/>
    </row>
    <row r="239" spans="4:4" ht="12.75" x14ac:dyDescent="0.25">
      <c r="D239" s="17"/>
    </row>
    <row r="240" spans="4:4" ht="12.75" x14ac:dyDescent="0.25">
      <c r="D240" s="17"/>
    </row>
    <row r="241" spans="4:4" ht="12.75" x14ac:dyDescent="0.25">
      <c r="D241" s="17"/>
    </row>
    <row r="242" spans="4:4" ht="12.75" x14ac:dyDescent="0.25">
      <c r="D242" s="17"/>
    </row>
    <row r="243" spans="4:4" ht="12.75" x14ac:dyDescent="0.25">
      <c r="D243" s="17"/>
    </row>
    <row r="244" spans="4:4" ht="12.75" x14ac:dyDescent="0.25">
      <c r="D244" s="17"/>
    </row>
    <row r="245" spans="4:4" ht="12.75" x14ac:dyDescent="0.25">
      <c r="D245" s="17"/>
    </row>
    <row r="246" spans="4:4" ht="12.75" x14ac:dyDescent="0.25">
      <c r="D246" s="17"/>
    </row>
    <row r="247" spans="4:4" ht="12.75" x14ac:dyDescent="0.25">
      <c r="D247" s="17"/>
    </row>
    <row r="248" spans="4:4" ht="12.75" x14ac:dyDescent="0.25">
      <c r="D248" s="17"/>
    </row>
    <row r="249" spans="4:4" ht="12.75" x14ac:dyDescent="0.25">
      <c r="D249" s="17"/>
    </row>
    <row r="250" spans="4:4" ht="12.75" x14ac:dyDescent="0.25">
      <c r="D250" s="17"/>
    </row>
    <row r="251" spans="4:4" ht="12.75" x14ac:dyDescent="0.25">
      <c r="D251" s="17"/>
    </row>
    <row r="252" spans="4:4" ht="12.75" x14ac:dyDescent="0.25">
      <c r="D252" s="17"/>
    </row>
    <row r="253" spans="4:4" ht="12.75" x14ac:dyDescent="0.25">
      <c r="D253" s="17"/>
    </row>
    <row r="254" spans="4:4" ht="12.75" x14ac:dyDescent="0.25">
      <c r="D254" s="17"/>
    </row>
    <row r="255" spans="4:4" ht="12.75" x14ac:dyDescent="0.25">
      <c r="D255" s="17"/>
    </row>
    <row r="256" spans="4:4" ht="12.75" x14ac:dyDescent="0.25">
      <c r="D256" s="17"/>
    </row>
    <row r="257" spans="4:4" ht="12.75" x14ac:dyDescent="0.25">
      <c r="D257" s="17"/>
    </row>
    <row r="258" spans="4:4" ht="12.75" x14ac:dyDescent="0.25">
      <c r="D258" s="17"/>
    </row>
    <row r="259" spans="4:4" ht="12.75" x14ac:dyDescent="0.25">
      <c r="D259" s="17"/>
    </row>
    <row r="260" spans="4:4" ht="12.75" x14ac:dyDescent="0.25">
      <c r="D260" s="17"/>
    </row>
    <row r="261" spans="4:4" ht="12.75" x14ac:dyDescent="0.25">
      <c r="D261" s="17"/>
    </row>
    <row r="262" spans="4:4" ht="12.75" x14ac:dyDescent="0.25">
      <c r="D262" s="17"/>
    </row>
    <row r="263" spans="4:4" ht="12.75" x14ac:dyDescent="0.25">
      <c r="D263" s="17"/>
    </row>
    <row r="264" spans="4:4" ht="12.75" x14ac:dyDescent="0.25">
      <c r="D264" s="17"/>
    </row>
    <row r="265" spans="4:4" ht="12.75" x14ac:dyDescent="0.25">
      <c r="D265" s="17"/>
    </row>
    <row r="266" spans="4:4" ht="12.75" x14ac:dyDescent="0.25">
      <c r="D266" s="17"/>
    </row>
    <row r="267" spans="4:4" ht="12.75" x14ac:dyDescent="0.25">
      <c r="D267" s="17"/>
    </row>
    <row r="268" spans="4:4" ht="12.75" x14ac:dyDescent="0.25">
      <c r="D268" s="17"/>
    </row>
    <row r="269" spans="4:4" ht="12.75" x14ac:dyDescent="0.25">
      <c r="D269" s="17"/>
    </row>
    <row r="270" spans="4:4" ht="12.75" x14ac:dyDescent="0.25">
      <c r="D270" s="17"/>
    </row>
    <row r="271" spans="4:4" ht="12.75" x14ac:dyDescent="0.25">
      <c r="D271" s="17"/>
    </row>
    <row r="272" spans="4:4" ht="12.75" x14ac:dyDescent="0.25">
      <c r="D272" s="17"/>
    </row>
    <row r="273" spans="4:4" ht="12.75" x14ac:dyDescent="0.25">
      <c r="D273" s="17"/>
    </row>
    <row r="274" spans="4:4" ht="12.75" x14ac:dyDescent="0.25">
      <c r="D274" s="17"/>
    </row>
    <row r="275" spans="4:4" ht="12.75" x14ac:dyDescent="0.25">
      <c r="D275" s="17"/>
    </row>
    <row r="276" spans="4:4" ht="12.75" x14ac:dyDescent="0.25">
      <c r="D276" s="17"/>
    </row>
    <row r="277" spans="4:4" ht="12.75" x14ac:dyDescent="0.25">
      <c r="D277" s="17"/>
    </row>
    <row r="278" spans="4:4" ht="12.75" x14ac:dyDescent="0.25">
      <c r="D278" s="17"/>
    </row>
    <row r="279" spans="4:4" ht="12.75" x14ac:dyDescent="0.25">
      <c r="D279" s="17"/>
    </row>
    <row r="280" spans="4:4" ht="12.75" x14ac:dyDescent="0.25">
      <c r="D280" s="17"/>
    </row>
    <row r="281" spans="4:4" ht="12.75" x14ac:dyDescent="0.25">
      <c r="D281" s="17"/>
    </row>
    <row r="282" spans="4:4" ht="12.75" x14ac:dyDescent="0.25">
      <c r="D282" s="17"/>
    </row>
    <row r="283" spans="4:4" ht="12.75" x14ac:dyDescent="0.25">
      <c r="D283" s="17"/>
    </row>
    <row r="284" spans="4:4" ht="12.75" x14ac:dyDescent="0.25">
      <c r="D284" s="17"/>
    </row>
    <row r="285" spans="4:4" ht="12.75" x14ac:dyDescent="0.25">
      <c r="D285" s="17"/>
    </row>
    <row r="286" spans="4:4" ht="12.75" x14ac:dyDescent="0.25">
      <c r="D286" s="17"/>
    </row>
    <row r="287" spans="4:4" ht="12.75" x14ac:dyDescent="0.25">
      <c r="D287" s="17"/>
    </row>
    <row r="288" spans="4:4" ht="12.75" x14ac:dyDescent="0.25">
      <c r="D288" s="17"/>
    </row>
    <row r="289" spans="4:4" ht="12.75" x14ac:dyDescent="0.25">
      <c r="D289" s="17"/>
    </row>
    <row r="290" spans="4:4" ht="12.75" x14ac:dyDescent="0.25">
      <c r="D290" s="17"/>
    </row>
    <row r="291" spans="4:4" ht="12.75" x14ac:dyDescent="0.25">
      <c r="D291" s="17"/>
    </row>
    <row r="292" spans="4:4" ht="12.75" x14ac:dyDescent="0.25">
      <c r="D292" s="17"/>
    </row>
    <row r="293" spans="4:4" ht="12.75" x14ac:dyDescent="0.25">
      <c r="D293" s="17"/>
    </row>
    <row r="294" spans="4:4" ht="12.75" x14ac:dyDescent="0.25">
      <c r="D294" s="17"/>
    </row>
    <row r="295" spans="4:4" ht="12.75" x14ac:dyDescent="0.25">
      <c r="D295" s="17"/>
    </row>
    <row r="296" spans="4:4" ht="12.75" x14ac:dyDescent="0.25">
      <c r="D296" s="17"/>
    </row>
    <row r="297" spans="4:4" ht="12.75" x14ac:dyDescent="0.25">
      <c r="D297" s="17"/>
    </row>
    <row r="298" spans="4:4" ht="12.75" x14ac:dyDescent="0.25">
      <c r="D298" s="17"/>
    </row>
    <row r="299" spans="4:4" ht="12.75" x14ac:dyDescent="0.25">
      <c r="D299" s="17"/>
    </row>
    <row r="300" spans="4:4" ht="12.75" x14ac:dyDescent="0.25">
      <c r="D300" s="17"/>
    </row>
    <row r="301" spans="4:4" ht="12.75" x14ac:dyDescent="0.25">
      <c r="D301" s="17"/>
    </row>
    <row r="302" spans="4:4" ht="12.75" x14ac:dyDescent="0.25">
      <c r="D302" s="17"/>
    </row>
    <row r="303" spans="4:4" ht="12.75" x14ac:dyDescent="0.25">
      <c r="D303" s="17"/>
    </row>
    <row r="304" spans="4:4" ht="12.75" x14ac:dyDescent="0.25">
      <c r="D304" s="17"/>
    </row>
    <row r="305" spans="4:4" ht="12.75" x14ac:dyDescent="0.25">
      <c r="D305" s="17"/>
    </row>
    <row r="306" spans="4:4" ht="12.75" x14ac:dyDescent="0.25">
      <c r="D306" s="17"/>
    </row>
    <row r="307" spans="4:4" ht="12.75" x14ac:dyDescent="0.25">
      <c r="D307" s="17"/>
    </row>
    <row r="308" spans="4:4" ht="12.75" x14ac:dyDescent="0.25">
      <c r="D308" s="17"/>
    </row>
    <row r="309" spans="4:4" ht="12.75" x14ac:dyDescent="0.25">
      <c r="D309" s="17"/>
    </row>
    <row r="310" spans="4:4" ht="12.75" x14ac:dyDescent="0.25">
      <c r="D310" s="17"/>
    </row>
    <row r="311" spans="4:4" ht="12.75" x14ac:dyDescent="0.25">
      <c r="D311" s="17"/>
    </row>
    <row r="312" spans="4:4" ht="12.75" x14ac:dyDescent="0.25">
      <c r="D312" s="17"/>
    </row>
    <row r="313" spans="4:4" ht="12.75" x14ac:dyDescent="0.25">
      <c r="D313" s="17"/>
    </row>
    <row r="314" spans="4:4" ht="12.75" x14ac:dyDescent="0.25">
      <c r="D314" s="17"/>
    </row>
    <row r="315" spans="4:4" ht="12.75" x14ac:dyDescent="0.25">
      <c r="D315" s="17"/>
    </row>
    <row r="316" spans="4:4" ht="12.75" x14ac:dyDescent="0.25">
      <c r="D316" s="17"/>
    </row>
    <row r="317" spans="4:4" ht="12.75" x14ac:dyDescent="0.25">
      <c r="D317" s="17"/>
    </row>
    <row r="318" spans="4:4" ht="12.75" x14ac:dyDescent="0.25">
      <c r="D318" s="17"/>
    </row>
    <row r="319" spans="4:4" ht="12.75" x14ac:dyDescent="0.25">
      <c r="D319" s="17"/>
    </row>
    <row r="320" spans="4:4" ht="12.75" x14ac:dyDescent="0.25">
      <c r="D320" s="17"/>
    </row>
    <row r="321" spans="4:4" ht="12.75" x14ac:dyDescent="0.25">
      <c r="D321" s="17"/>
    </row>
    <row r="322" spans="4:4" ht="12.75" x14ac:dyDescent="0.25">
      <c r="D322" s="17"/>
    </row>
    <row r="323" spans="4:4" ht="12.75" x14ac:dyDescent="0.25">
      <c r="D323" s="17"/>
    </row>
    <row r="324" spans="4:4" ht="12.75" x14ac:dyDescent="0.25">
      <c r="D324" s="17"/>
    </row>
    <row r="325" spans="4:4" ht="12.75" x14ac:dyDescent="0.25">
      <c r="D325" s="17"/>
    </row>
    <row r="326" spans="4:4" ht="12.75" x14ac:dyDescent="0.25">
      <c r="D326" s="17"/>
    </row>
    <row r="327" spans="4:4" ht="12.75" x14ac:dyDescent="0.25">
      <c r="D327" s="17"/>
    </row>
    <row r="328" spans="4:4" ht="12.75" x14ac:dyDescent="0.25">
      <c r="D328" s="17"/>
    </row>
    <row r="329" spans="4:4" ht="12.75" x14ac:dyDescent="0.25">
      <c r="D329" s="17"/>
    </row>
    <row r="330" spans="4:4" ht="12.75" x14ac:dyDescent="0.25">
      <c r="D330" s="17"/>
    </row>
    <row r="331" spans="4:4" ht="12.75" x14ac:dyDescent="0.25">
      <c r="D331" s="17"/>
    </row>
    <row r="332" spans="4:4" ht="12.75" x14ac:dyDescent="0.25">
      <c r="D332" s="17"/>
    </row>
    <row r="333" spans="4:4" ht="12.75" x14ac:dyDescent="0.25">
      <c r="D333" s="17"/>
    </row>
    <row r="334" spans="4:4" ht="12.75" x14ac:dyDescent="0.25">
      <c r="D334" s="17"/>
    </row>
    <row r="335" spans="4:4" ht="12.75" x14ac:dyDescent="0.25">
      <c r="D335" s="17"/>
    </row>
    <row r="336" spans="4:4" ht="12.75" x14ac:dyDescent="0.25">
      <c r="D336" s="17"/>
    </row>
    <row r="337" spans="4:4" ht="12.75" x14ac:dyDescent="0.25">
      <c r="D337" s="17"/>
    </row>
    <row r="338" spans="4:4" ht="12.75" x14ac:dyDescent="0.25">
      <c r="D338" s="17"/>
    </row>
    <row r="339" spans="4:4" ht="12.75" x14ac:dyDescent="0.25">
      <c r="D339" s="17"/>
    </row>
    <row r="340" spans="4:4" ht="12.75" x14ac:dyDescent="0.25">
      <c r="D340" s="18"/>
    </row>
    <row r="341" spans="4:4" ht="12.75" x14ac:dyDescent="0.25">
      <c r="D341" s="18"/>
    </row>
    <row r="342" spans="4:4" ht="12.75" x14ac:dyDescent="0.25">
      <c r="D342" s="18"/>
    </row>
    <row r="343" spans="4:4" ht="12.75" x14ac:dyDescent="0.25">
      <c r="D343" s="18"/>
    </row>
  </sheetData>
  <sortState ref="A2:AD341">
    <sortCondition ref="E2"/>
  </sortState>
  <conditionalFormatting sqref="C2:C47">
    <cfRule type="duplicateValues" dxfId="0" priority="1"/>
  </conditionalFormatting>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workbookViewId="0">
      <selection activeCell="AM3" sqref="AM3"/>
    </sheetView>
  </sheetViews>
  <sheetFormatPr defaultRowHeight="11.25" x14ac:dyDescent="0.2"/>
  <cols>
    <col min="1" max="2" width="9.140625" style="1"/>
    <col min="3" max="3" width="16.7109375" style="1" bestFit="1" customWidth="1"/>
    <col min="4" max="5" width="9.140625" style="1"/>
    <col min="6" max="6" width="9.7109375" style="1" bestFit="1" customWidth="1"/>
    <col min="7" max="9" width="9.140625" style="1"/>
    <col min="10" max="10" width="9" style="1" customWidth="1"/>
    <col min="11" max="25" width="9.140625" style="1"/>
    <col min="26" max="27" width="9.42578125" style="1" customWidth="1"/>
    <col min="28" max="16384" width="9.140625" style="1"/>
  </cols>
  <sheetData>
    <row r="1" spans="1:40" ht="45" customHeight="1" x14ac:dyDescent="0.2">
      <c r="A1" s="57" t="s">
        <v>0</v>
      </c>
      <c r="B1" s="58"/>
      <c r="C1" s="59" t="s">
        <v>1</v>
      </c>
      <c r="D1" s="59"/>
      <c r="E1" s="60" t="s">
        <v>2</v>
      </c>
      <c r="F1" s="60"/>
      <c r="G1" s="60"/>
      <c r="H1" s="56" t="s">
        <v>3</v>
      </c>
      <c r="I1" s="56"/>
      <c r="J1" s="56"/>
      <c r="K1" s="61" t="s">
        <v>4</v>
      </c>
      <c r="L1" s="62"/>
      <c r="M1" s="63"/>
      <c r="N1" s="56" t="s">
        <v>5</v>
      </c>
      <c r="O1" s="56"/>
      <c r="P1" s="56"/>
      <c r="Q1" s="56" t="s">
        <v>6</v>
      </c>
      <c r="R1" s="56"/>
      <c r="S1" s="56"/>
      <c r="T1" s="56" t="s">
        <v>155</v>
      </c>
      <c r="U1" s="56"/>
      <c r="V1" s="56"/>
      <c r="W1" s="56" t="s">
        <v>8</v>
      </c>
      <c r="X1" s="56"/>
      <c r="Y1" s="56"/>
      <c r="Z1" s="56" t="s">
        <v>9</v>
      </c>
      <c r="AA1" s="56"/>
      <c r="AB1" s="56"/>
      <c r="AC1" s="56" t="s">
        <v>10</v>
      </c>
      <c r="AD1" s="56"/>
      <c r="AE1" s="56"/>
      <c r="AF1" s="56" t="s">
        <v>11</v>
      </c>
      <c r="AG1" s="56"/>
      <c r="AH1" s="56"/>
      <c r="AI1" s="56" t="s">
        <v>12</v>
      </c>
      <c r="AJ1" s="56"/>
      <c r="AK1" s="56"/>
      <c r="AL1" s="56" t="s">
        <v>13</v>
      </c>
      <c r="AM1" s="56"/>
      <c r="AN1" s="56"/>
    </row>
    <row r="2" spans="1:40" x14ac:dyDescent="0.2">
      <c r="A2" s="2" t="s">
        <v>14</v>
      </c>
      <c r="B2" s="2">
        <f>Dados!B2</f>
        <v>51</v>
      </c>
      <c r="C2" s="13" t="s">
        <v>180</v>
      </c>
      <c r="D2" s="2">
        <f>Dados!F2</f>
        <v>8</v>
      </c>
      <c r="E2" s="3">
        <v>1</v>
      </c>
      <c r="F2" s="7" t="s">
        <v>30</v>
      </c>
      <c r="G2" s="3">
        <f>LARGE(Dados!$H$2:$H$22,1)</f>
        <v>169</v>
      </c>
      <c r="H2" s="3">
        <v>1</v>
      </c>
      <c r="I2" s="7" t="s">
        <v>138</v>
      </c>
      <c r="J2" s="3">
        <f>LARGE(Dados!$J$2:$J$22,1)</f>
        <v>150</v>
      </c>
      <c r="K2" s="3">
        <v>1</v>
      </c>
      <c r="L2" s="7" t="s">
        <v>58</v>
      </c>
      <c r="M2" s="3">
        <f>LARGE(Dados!$L$2:$L$22,1)</f>
        <v>177</v>
      </c>
      <c r="N2" s="3">
        <v>1</v>
      </c>
      <c r="O2" s="5" t="s">
        <v>178</v>
      </c>
      <c r="P2" s="3">
        <f>LARGE(Dados!$N$2:$N$22,1)</f>
        <v>215</v>
      </c>
      <c r="Q2" s="3">
        <v>1</v>
      </c>
      <c r="R2" s="7" t="s">
        <v>92</v>
      </c>
      <c r="S2" s="3">
        <f>LARGE(Dados!$P$2:$P$22,1)</f>
        <v>113</v>
      </c>
      <c r="T2" s="3">
        <v>1</v>
      </c>
      <c r="U2" s="7" t="s">
        <v>35</v>
      </c>
      <c r="V2" s="3">
        <f>LARGE(Dados!$R$2:$R$22,1)</f>
        <v>120</v>
      </c>
      <c r="W2" s="3">
        <v>1</v>
      </c>
      <c r="X2" s="7" t="s">
        <v>103</v>
      </c>
      <c r="Y2" s="3">
        <f>LARGE(Dados!$T$2:$T$22,1)</f>
        <v>169</v>
      </c>
      <c r="Z2" s="3">
        <v>1</v>
      </c>
      <c r="AA2" s="7" t="s">
        <v>104</v>
      </c>
      <c r="AB2" s="3">
        <f>LARGE(Dados!$V$2:$V$22,1)</f>
        <v>123</v>
      </c>
      <c r="AC2" s="3">
        <v>1</v>
      </c>
      <c r="AD2" s="6" t="s">
        <v>64</v>
      </c>
      <c r="AE2" s="3">
        <f>LARGE(Dados!$X$2:$X$22,1)</f>
        <v>161</v>
      </c>
      <c r="AF2" s="3">
        <v>1</v>
      </c>
      <c r="AG2" s="7" t="s">
        <v>51</v>
      </c>
      <c r="AH2" s="3">
        <f>LARGE(Dados!$Z$2:$Z$22,1)</f>
        <v>150</v>
      </c>
      <c r="AI2" s="3">
        <v>1</v>
      </c>
      <c r="AJ2" s="8" t="s">
        <v>66</v>
      </c>
      <c r="AK2" s="3">
        <f>LARGE(Dados!$AB$2:$AB$22,1)</f>
        <v>170</v>
      </c>
      <c r="AL2" s="3">
        <v>1</v>
      </c>
      <c r="AM2" s="4" t="s">
        <v>41</v>
      </c>
      <c r="AN2" s="3">
        <f>LARGE(Dados!$AD$2:$AD$22,1)</f>
        <v>192</v>
      </c>
    </row>
    <row r="3" spans="1:40" x14ac:dyDescent="0.2">
      <c r="A3" s="2" t="s">
        <v>28</v>
      </c>
      <c r="B3" s="2">
        <f>Dados!B3</f>
        <v>245</v>
      </c>
      <c r="C3" s="6" t="s">
        <v>181</v>
      </c>
      <c r="D3" s="2">
        <f>Dados!F3</f>
        <v>15</v>
      </c>
      <c r="E3" s="3">
        <v>2</v>
      </c>
      <c r="F3" s="7" t="s">
        <v>153</v>
      </c>
      <c r="G3" s="3">
        <f>LARGE(Dados!$H$2:$H$22,2)</f>
        <v>144</v>
      </c>
      <c r="H3" s="3">
        <v>2</v>
      </c>
      <c r="I3" s="13" t="s">
        <v>132</v>
      </c>
      <c r="J3" s="3">
        <f>LARGE(Dados!$J$2:$J$22,2)</f>
        <v>122</v>
      </c>
      <c r="K3" s="3">
        <v>2</v>
      </c>
      <c r="L3" s="7" t="s">
        <v>125</v>
      </c>
      <c r="M3" s="3">
        <f>LARGE(Dados!$L$2:$L$22,2)</f>
        <v>146</v>
      </c>
      <c r="N3" s="3">
        <v>2</v>
      </c>
      <c r="O3" s="7" t="s">
        <v>59</v>
      </c>
      <c r="P3" s="3">
        <f>LARGE(Dados!$N$2:$N$22,2)</f>
        <v>200</v>
      </c>
      <c r="Q3" s="3">
        <v>2</v>
      </c>
      <c r="R3" s="7" t="s">
        <v>20</v>
      </c>
      <c r="S3" s="3">
        <f>LARGE(Dados!$P$2:$P$22,2)</f>
        <v>111</v>
      </c>
      <c r="T3" s="3">
        <v>2</v>
      </c>
      <c r="U3" s="13" t="s">
        <v>135</v>
      </c>
      <c r="V3" s="3">
        <f>LARGE(Dados!$R$2:$R$22,2)</f>
        <v>91</v>
      </c>
      <c r="W3" s="3">
        <v>2</v>
      </c>
      <c r="X3" s="6" t="s">
        <v>128</v>
      </c>
      <c r="Y3" s="3">
        <f>LARGE(Dados!$T$2:$T$22,2)</f>
        <v>158</v>
      </c>
      <c r="Z3" s="3">
        <v>2</v>
      </c>
      <c r="AA3" s="6" t="s">
        <v>129</v>
      </c>
      <c r="AB3" s="3">
        <f>LARGE(Dados!$V$2:$V$22,2)</f>
        <v>118</v>
      </c>
      <c r="AC3" s="3">
        <v>2</v>
      </c>
      <c r="AD3" s="6" t="s">
        <v>24</v>
      </c>
      <c r="AE3" s="3">
        <f>LARGE(Dados!$X$2:$X$22,2)</f>
        <v>135</v>
      </c>
      <c r="AF3" s="3">
        <v>2</v>
      </c>
      <c r="AG3" s="7" t="s">
        <v>76</v>
      </c>
      <c r="AH3" s="3">
        <f>LARGE(Dados!$Z$2:$Z$22,2)</f>
        <v>146</v>
      </c>
      <c r="AI3" s="3">
        <v>2</v>
      </c>
      <c r="AJ3" s="8" t="s">
        <v>77</v>
      </c>
      <c r="AK3" s="3">
        <f>LARGE(Dados!$AB$2:$AB$22,2)</f>
        <v>144</v>
      </c>
      <c r="AL3" s="3">
        <v>2</v>
      </c>
      <c r="AM3" s="8" t="s">
        <v>27</v>
      </c>
      <c r="AN3" s="3">
        <f>LARGE(Dados!$AD$2:$AD$22,2)</f>
        <v>191</v>
      </c>
    </row>
    <row r="4" spans="1:40" x14ac:dyDescent="0.2">
      <c r="A4" s="2" t="s">
        <v>42</v>
      </c>
      <c r="B4" s="2">
        <f>Dados!B4</f>
        <v>87</v>
      </c>
      <c r="C4" s="7" t="s">
        <v>176</v>
      </c>
      <c r="D4" s="2">
        <f>Dados!F4</f>
        <v>26</v>
      </c>
      <c r="E4" s="3">
        <v>3</v>
      </c>
      <c r="F4" s="7" t="s">
        <v>107</v>
      </c>
      <c r="G4" s="3">
        <f>LARGE(Dados!$H$2:$H$22,3)</f>
        <v>132</v>
      </c>
      <c r="H4" s="3">
        <v>3</v>
      </c>
      <c r="I4" s="7" t="s">
        <v>99</v>
      </c>
      <c r="J4" s="3">
        <f>LARGE(Dados!$J$2:$J$22,3)</f>
        <v>114</v>
      </c>
      <c r="K4" s="3">
        <v>3</v>
      </c>
      <c r="L4" s="7" t="s">
        <v>18</v>
      </c>
      <c r="M4" s="3">
        <f>LARGE(Dados!$L$2:$L$22,3)</f>
        <v>127</v>
      </c>
      <c r="N4" s="3">
        <v>3</v>
      </c>
      <c r="O4" s="7" t="s">
        <v>19</v>
      </c>
      <c r="P4" s="3">
        <f>LARGE(Dados!$N$2:$N$22,3)</f>
        <v>155</v>
      </c>
      <c r="Q4" s="3">
        <v>3</v>
      </c>
      <c r="R4" s="7" t="s">
        <v>118</v>
      </c>
      <c r="S4" s="3">
        <f>LARGE(Dados!$P$2:$P$22,3)</f>
        <v>105</v>
      </c>
      <c r="T4" s="3">
        <v>3</v>
      </c>
      <c r="U4" s="7" t="s">
        <v>111</v>
      </c>
      <c r="V4" s="3">
        <f>LARGE(Dados!$R$2:$R$22,3)</f>
        <v>87</v>
      </c>
      <c r="W4" s="3">
        <v>3</v>
      </c>
      <c r="X4" s="7" t="s">
        <v>48</v>
      </c>
      <c r="Y4" s="3">
        <f>LARGE(Dados!$T$2:$T$22,3)</f>
        <v>127</v>
      </c>
      <c r="Z4" s="3">
        <v>3</v>
      </c>
      <c r="AA4" s="7" t="s">
        <v>63</v>
      </c>
      <c r="AB4" s="3">
        <f>LARGE(Dados!$V$2:$V$22,3)</f>
        <v>104</v>
      </c>
      <c r="AC4" s="3">
        <v>3</v>
      </c>
      <c r="AD4" s="13" t="s">
        <v>105</v>
      </c>
      <c r="AE4" s="3">
        <f>LARGE(Dados!$X$2:$X$22,3)</f>
        <v>119</v>
      </c>
      <c r="AF4" s="3">
        <v>3</v>
      </c>
      <c r="AG4" s="6" t="s">
        <v>87</v>
      </c>
      <c r="AH4" s="3">
        <f>LARGE(Dados!$Z$2:$Z$22,3)</f>
        <v>138</v>
      </c>
      <c r="AI4" s="3">
        <v>3</v>
      </c>
      <c r="AJ4" s="9" t="s">
        <v>52</v>
      </c>
      <c r="AK4" s="3">
        <f>LARGE(Dados!$AB$2:$AB$22,3)</f>
        <v>142</v>
      </c>
      <c r="AL4" s="3">
        <v>3</v>
      </c>
      <c r="AM4" s="8" t="s">
        <v>53</v>
      </c>
      <c r="AN4" s="3">
        <f>LARGE(Dados!$AD$2:$AD$22,3)</f>
        <v>186</v>
      </c>
    </row>
    <row r="5" spans="1:40" x14ac:dyDescent="0.2">
      <c r="A5" s="2" t="s">
        <v>54</v>
      </c>
      <c r="B5" s="2">
        <f>Dados!B5</f>
        <v>32</v>
      </c>
      <c r="C5" s="7" t="s">
        <v>175</v>
      </c>
      <c r="D5" s="2">
        <f>Dados!F5</f>
        <v>9</v>
      </c>
      <c r="E5" s="3">
        <v>4</v>
      </c>
      <c r="F5" s="13" t="s">
        <v>68</v>
      </c>
      <c r="G5" s="3">
        <f>LARGE(Dados!$H$2:$H$22,4)</f>
        <v>127</v>
      </c>
      <c r="H5" s="3">
        <v>4</v>
      </c>
      <c r="I5" s="11" t="s">
        <v>57</v>
      </c>
      <c r="J5" s="3">
        <f>LARGE(Dados!$J$2:$J$22,4)</f>
        <v>100</v>
      </c>
      <c r="K5" s="3">
        <v>4</v>
      </c>
      <c r="L5" s="7" t="s">
        <v>70</v>
      </c>
      <c r="M5" s="3">
        <f>LARGE(Dados!$L$2:$L$22,4)</f>
        <v>125</v>
      </c>
      <c r="N5" s="3">
        <v>4</v>
      </c>
      <c r="O5" s="13" t="s">
        <v>71</v>
      </c>
      <c r="P5" s="3">
        <f>LARGE(Dados!$N$2:$N$22,4)</f>
        <v>145</v>
      </c>
      <c r="Q5" s="3">
        <v>4</v>
      </c>
      <c r="R5" s="7" t="s">
        <v>60</v>
      </c>
      <c r="S5" s="3">
        <f>LARGE(Dados!$P$2:$P$22,4)</f>
        <v>95</v>
      </c>
      <c r="T5" s="3">
        <v>4</v>
      </c>
      <c r="U5" s="13" t="s">
        <v>163</v>
      </c>
      <c r="V5" s="3">
        <f>LARGE(Dados!$R$2:$R$22,4)</f>
        <v>76</v>
      </c>
      <c r="W5" s="3">
        <v>4</v>
      </c>
      <c r="X5" s="7" t="s">
        <v>94</v>
      </c>
      <c r="Y5" s="3">
        <f>LARGE(Dados!$T$2:$T$22,4)</f>
        <v>120</v>
      </c>
      <c r="Z5" s="3">
        <v>4</v>
      </c>
      <c r="AA5" s="7" t="s">
        <v>68</v>
      </c>
      <c r="AB5" s="3">
        <f>LARGE(Dados!$V$2:$V$22,4)</f>
        <v>94</v>
      </c>
      <c r="AC5" s="3">
        <v>4</v>
      </c>
      <c r="AD5" s="11" t="s">
        <v>86</v>
      </c>
      <c r="AE5" s="3">
        <f>LARGE(Dados!$X$2:$X$22,4)</f>
        <v>117</v>
      </c>
      <c r="AF5" s="3">
        <v>4</v>
      </c>
      <c r="AG5" s="7" t="s">
        <v>39</v>
      </c>
      <c r="AH5" s="3">
        <f>LARGE(Dados!$Z$2:$Z$22,4)</f>
        <v>121</v>
      </c>
      <c r="AI5" s="3">
        <v>4</v>
      </c>
      <c r="AJ5" s="8" t="s">
        <v>26</v>
      </c>
      <c r="AK5" s="3">
        <f>LARGE(Dados!$AB$2:$AB$22,4)</f>
        <v>130</v>
      </c>
      <c r="AL5" s="3"/>
      <c r="AM5" s="3"/>
      <c r="AN5" s="3"/>
    </row>
    <row r="6" spans="1:40" x14ac:dyDescent="0.2">
      <c r="A6" s="3"/>
      <c r="B6" s="3"/>
      <c r="C6" s="6" t="s">
        <v>15</v>
      </c>
      <c r="D6" s="2">
        <f>Dados!F6</f>
        <v>142</v>
      </c>
      <c r="E6" s="3">
        <v>5</v>
      </c>
      <c r="F6" s="7" t="s">
        <v>131</v>
      </c>
      <c r="G6" s="3">
        <f>LARGE(Dados!$H$2:$H$22,5)</f>
        <v>122</v>
      </c>
      <c r="H6" s="3">
        <v>5</v>
      </c>
      <c r="I6" s="11" t="s">
        <v>44</v>
      </c>
      <c r="J6" s="3">
        <f>LARGE(Dados!$J$2:$J$22,5)</f>
        <v>96</v>
      </c>
      <c r="K6" s="3">
        <v>5</v>
      </c>
      <c r="L6" s="7" t="s">
        <v>117</v>
      </c>
      <c r="M6" s="3">
        <f>LARGE(Dados!$L$2:$L$22,5)</f>
        <v>110</v>
      </c>
      <c r="N6" s="3">
        <v>5</v>
      </c>
      <c r="O6" s="7" t="s">
        <v>33</v>
      </c>
      <c r="P6" s="3">
        <f>LARGE(Dados!$N$2:$N$22,5)</f>
        <v>139</v>
      </c>
      <c r="Q6" s="3">
        <v>5</v>
      </c>
      <c r="R6" s="7" t="s">
        <v>162</v>
      </c>
      <c r="S6" s="3">
        <f>LARGE(Dados!$P$2:$P$22,5)</f>
        <v>74</v>
      </c>
      <c r="T6" s="3">
        <v>5</v>
      </c>
      <c r="U6" s="7" t="s">
        <v>146</v>
      </c>
      <c r="V6" s="3">
        <f>LARGE(Dados!$R$2:$R$22,5)</f>
        <v>76</v>
      </c>
      <c r="W6" s="3">
        <v>5</v>
      </c>
      <c r="X6" s="7" t="s">
        <v>84</v>
      </c>
      <c r="Y6" s="3">
        <f>LARGE(Dados!$T$2:$T$22,5)</f>
        <v>119</v>
      </c>
      <c r="Z6" s="3">
        <v>5</v>
      </c>
      <c r="AA6" s="7" t="s">
        <v>113</v>
      </c>
      <c r="AB6" s="3">
        <f>LARGE(Dados!$V$2:$V$22,5)</f>
        <v>86</v>
      </c>
      <c r="AC6" s="3">
        <v>5</v>
      </c>
      <c r="AD6" s="7" t="s">
        <v>96</v>
      </c>
      <c r="AE6" s="3">
        <f>LARGE(Dados!$X$2:$X$22,5)</f>
        <v>94</v>
      </c>
      <c r="AF6" s="3">
        <v>5</v>
      </c>
      <c r="AG6" s="7" t="s">
        <v>106</v>
      </c>
      <c r="AH6" s="3">
        <f>LARGE(Dados!$Z$2:$Z$22,5)</f>
        <v>120</v>
      </c>
      <c r="AI6" s="3">
        <v>5</v>
      </c>
      <c r="AJ6" s="8" t="s">
        <v>88</v>
      </c>
      <c r="AK6" s="3">
        <f>LARGE(Dados!$AB$2:$AB$22,5)</f>
        <v>117</v>
      </c>
      <c r="AL6" s="3"/>
      <c r="AM6" s="3"/>
      <c r="AN6" s="3"/>
    </row>
    <row r="7" spans="1:40" x14ac:dyDescent="0.2">
      <c r="A7" s="3"/>
      <c r="B7" s="3"/>
      <c r="C7" s="6" t="s">
        <v>67</v>
      </c>
      <c r="D7" s="2">
        <f>Dados!F7</f>
        <v>7</v>
      </c>
      <c r="E7" s="3">
        <v>6</v>
      </c>
      <c r="F7" s="7" t="s">
        <v>31</v>
      </c>
      <c r="G7" s="3">
        <f>LARGE(Dados!$H$2:$H$22,6)</f>
        <v>121</v>
      </c>
      <c r="H7" s="3">
        <v>6</v>
      </c>
      <c r="I7" s="11" t="s">
        <v>108</v>
      </c>
      <c r="J7" s="3">
        <f>LARGE(Dados!$J$2:$J$22,6)</f>
        <v>95</v>
      </c>
      <c r="K7" s="3">
        <v>6</v>
      </c>
      <c r="L7" s="7" t="s">
        <v>91</v>
      </c>
      <c r="M7" s="3">
        <f>LARGE(Dados!$L$2:$L$22,6)</f>
        <v>103</v>
      </c>
      <c r="N7" s="3"/>
      <c r="O7" s="3" t="s">
        <v>173</v>
      </c>
      <c r="P7" s="3">
        <f>Dados!N23-SUM(Gráficos!P2:P6)</f>
        <v>91</v>
      </c>
      <c r="Q7" s="3">
        <v>6</v>
      </c>
      <c r="R7" s="7" t="s">
        <v>155</v>
      </c>
      <c r="S7" s="3">
        <f>LARGE(Dados!$P$2:$P$22,6)</f>
        <v>74</v>
      </c>
      <c r="T7" s="3">
        <v>6</v>
      </c>
      <c r="U7" s="13" t="s">
        <v>151</v>
      </c>
      <c r="V7" s="3">
        <f>LARGE(Dados!$R$2:$R$22,6)</f>
        <v>75</v>
      </c>
      <c r="W7" s="3"/>
      <c r="X7" s="3" t="s">
        <v>173</v>
      </c>
      <c r="Y7" s="3">
        <f>Dados!T23-SUM(Gráficos!Y2:Y6)</f>
        <v>458</v>
      </c>
      <c r="Z7" s="3">
        <v>6</v>
      </c>
      <c r="AA7" s="11" t="s">
        <v>147</v>
      </c>
      <c r="AB7" s="3">
        <f>LARGE(Dados!$V$2:$V$22,6)</f>
        <v>73</v>
      </c>
      <c r="AC7" s="3"/>
      <c r="AD7" s="3" t="s">
        <v>173</v>
      </c>
      <c r="AE7" s="3">
        <f>Dados!X23-SUM(Gráficos!AE2:AE6)</f>
        <v>430</v>
      </c>
      <c r="AF7" s="3"/>
      <c r="AG7" s="3" t="s">
        <v>173</v>
      </c>
      <c r="AH7" s="3">
        <f>Dados!Z23-SUM(AH2:AH6)</f>
        <v>336</v>
      </c>
      <c r="AI7" s="3">
        <v>6</v>
      </c>
      <c r="AJ7" s="9" t="s">
        <v>40</v>
      </c>
      <c r="AK7" s="3">
        <f>LARGE(Dados!$AB$2:$AB$22,6)</f>
        <v>115</v>
      </c>
      <c r="AL7" s="3"/>
      <c r="AM7" s="3"/>
      <c r="AN7" s="3"/>
    </row>
    <row r="8" spans="1:40" x14ac:dyDescent="0.2">
      <c r="A8" s="3"/>
      <c r="B8" s="3"/>
      <c r="C8" s="6" t="s">
        <v>179</v>
      </c>
      <c r="D8" s="2">
        <f>Dados!F8</f>
        <v>107</v>
      </c>
      <c r="E8" s="3">
        <v>7</v>
      </c>
      <c r="F8" s="7" t="s">
        <v>79</v>
      </c>
      <c r="G8" s="3">
        <f>LARGE(Dados!$H$2:$H$22,7)</f>
        <v>107</v>
      </c>
      <c r="H8" s="3">
        <v>7</v>
      </c>
      <c r="I8" s="11" t="s">
        <v>165</v>
      </c>
      <c r="J8" s="3">
        <f>LARGE(Dados!$J$2:$J$22,7)</f>
        <v>92</v>
      </c>
      <c r="K8" s="3">
        <v>7</v>
      </c>
      <c r="L8" s="13" t="s">
        <v>81</v>
      </c>
      <c r="M8" s="3">
        <f>LARGE(Dados!$L$2:$L$22,7)</f>
        <v>97</v>
      </c>
      <c r="N8" s="3"/>
      <c r="O8" s="3"/>
      <c r="P8" s="3"/>
      <c r="Q8" s="3">
        <v>7</v>
      </c>
      <c r="R8" s="7" t="s">
        <v>134</v>
      </c>
      <c r="S8" s="3">
        <f>LARGE(Dados!$P$2:$P$22,7)</f>
        <v>68</v>
      </c>
      <c r="T8" s="3">
        <v>7</v>
      </c>
      <c r="U8" s="7" t="s">
        <v>127</v>
      </c>
      <c r="V8" s="3">
        <f>LARGE(Dados!$R$2:$R$22,7)</f>
        <v>74</v>
      </c>
      <c r="W8" s="3"/>
      <c r="X8" s="3"/>
      <c r="Y8" s="3"/>
      <c r="Z8" s="3">
        <v>7</v>
      </c>
      <c r="AA8" s="7" t="s">
        <v>23</v>
      </c>
      <c r="AB8" s="3">
        <f>LARGE(Dados!$V$2:$V$22,7)</f>
        <v>73</v>
      </c>
      <c r="AC8" s="3"/>
      <c r="AD8" s="3"/>
      <c r="AE8" s="3"/>
      <c r="AF8" s="3"/>
      <c r="AG8" s="3"/>
      <c r="AH8" s="3"/>
      <c r="AI8" s="3"/>
      <c r="AJ8" s="3"/>
      <c r="AK8" s="3"/>
      <c r="AL8" s="3"/>
      <c r="AM8" s="3"/>
      <c r="AN8" s="3"/>
    </row>
    <row r="9" spans="1:40" x14ac:dyDescent="0.2">
      <c r="A9" s="3"/>
      <c r="B9" s="3"/>
      <c r="C9" s="6" t="s">
        <v>29</v>
      </c>
      <c r="D9" s="3">
        <f>Dados!F9</f>
        <v>15</v>
      </c>
      <c r="E9" s="3">
        <v>8</v>
      </c>
      <c r="F9" s="7" t="s">
        <v>115</v>
      </c>
      <c r="G9" s="3">
        <f>LARGE(Dados!$H$2:$H$22,8)</f>
        <v>94</v>
      </c>
      <c r="H9" s="3">
        <v>8</v>
      </c>
      <c r="I9" s="7" t="s">
        <v>90</v>
      </c>
      <c r="J9" s="3">
        <f>LARGE(Dados!$J$2:$J$22,8)</f>
        <v>76</v>
      </c>
      <c r="K9" s="3">
        <v>8</v>
      </c>
      <c r="L9" s="7" t="s">
        <v>109</v>
      </c>
      <c r="M9" s="3">
        <f>LARGE(Dados!$L$2:$L$22,8)</f>
        <v>95</v>
      </c>
      <c r="N9" s="3"/>
      <c r="O9" s="3"/>
      <c r="P9" s="3"/>
      <c r="Q9" s="3">
        <v>8</v>
      </c>
      <c r="R9" s="13" t="s">
        <v>145</v>
      </c>
      <c r="S9" s="3">
        <f>LARGE(Dados!$P$2:$P$22,8)</f>
        <v>60</v>
      </c>
      <c r="T9" s="3">
        <v>8</v>
      </c>
      <c r="U9" s="13" t="s">
        <v>141</v>
      </c>
      <c r="V9" s="3">
        <f>LARGE(Dados!$R$2:$R$22,8)</f>
        <v>66</v>
      </c>
      <c r="W9" s="3"/>
      <c r="X9" s="3"/>
      <c r="Y9" s="3"/>
      <c r="Z9" s="3">
        <v>8</v>
      </c>
      <c r="AA9" s="7" t="s">
        <v>160</v>
      </c>
      <c r="AB9" s="3">
        <f>LARGE(Dados!$V$2:$V$22,8)</f>
        <v>66</v>
      </c>
      <c r="AC9" s="3"/>
      <c r="AD9" s="3"/>
      <c r="AE9" s="3"/>
      <c r="AF9" s="3"/>
      <c r="AG9" s="3"/>
      <c r="AH9" s="3"/>
      <c r="AI9" s="3"/>
      <c r="AJ9" s="3"/>
      <c r="AK9" s="3"/>
      <c r="AL9" s="3"/>
      <c r="AM9" s="3"/>
      <c r="AN9" s="3"/>
    </row>
    <row r="10" spans="1:40" x14ac:dyDescent="0.2">
      <c r="A10" s="3"/>
      <c r="B10" s="3"/>
      <c r="C10" s="6" t="s">
        <v>55</v>
      </c>
      <c r="D10" s="3">
        <f>Dados!F10</f>
        <v>66</v>
      </c>
      <c r="E10" s="3">
        <v>9</v>
      </c>
      <c r="F10" s="7" t="s">
        <v>148</v>
      </c>
      <c r="G10" s="3">
        <f>LARGE(Dados!$H$2:$H$22,9)</f>
        <v>77</v>
      </c>
      <c r="H10" s="3">
        <v>9</v>
      </c>
      <c r="I10" s="7" t="s">
        <v>125</v>
      </c>
      <c r="J10" s="3">
        <f>LARGE(Dados!$J$2:$J$22,9)</f>
        <v>74</v>
      </c>
      <c r="K10" s="3">
        <v>9</v>
      </c>
      <c r="L10" s="7" t="s">
        <v>32</v>
      </c>
      <c r="M10" s="3">
        <f>LARGE(Dados!$L$2:$L$22,9)</f>
        <v>92</v>
      </c>
      <c r="N10" s="3"/>
      <c r="O10" s="3"/>
      <c r="P10" s="3"/>
      <c r="Q10" s="3">
        <v>9</v>
      </c>
      <c r="R10" s="7" t="s">
        <v>110</v>
      </c>
      <c r="S10" s="3">
        <f>LARGE(Dados!$P$2:$P$22,9)</f>
        <v>58</v>
      </c>
      <c r="T10" s="3">
        <v>9</v>
      </c>
      <c r="U10" s="7" t="s">
        <v>167</v>
      </c>
      <c r="V10" s="3">
        <f>LARGE(Dados!$R$2:$R$22,9)</f>
        <v>61</v>
      </c>
      <c r="W10" s="3"/>
      <c r="X10" s="3"/>
      <c r="Y10" s="3"/>
      <c r="Z10" s="3">
        <v>9</v>
      </c>
      <c r="AA10" s="7" t="s">
        <v>95</v>
      </c>
      <c r="AB10" s="3">
        <f>LARGE(Dados!$V$2:$V$22,9)</f>
        <v>63</v>
      </c>
      <c r="AC10" s="3"/>
      <c r="AD10" s="3"/>
      <c r="AE10" s="3"/>
      <c r="AF10" s="3"/>
      <c r="AG10" s="3"/>
      <c r="AH10" s="3"/>
      <c r="AI10" s="3"/>
      <c r="AJ10" s="3"/>
      <c r="AK10" s="3"/>
      <c r="AL10" s="3"/>
      <c r="AM10" s="3"/>
      <c r="AN10" s="3"/>
    </row>
    <row r="11" spans="1:40" x14ac:dyDescent="0.2">
      <c r="A11" s="3"/>
      <c r="B11" s="3"/>
      <c r="C11" s="6" t="s">
        <v>177</v>
      </c>
      <c r="D11" s="3">
        <f>Dados!F11</f>
        <v>14</v>
      </c>
      <c r="E11" s="3">
        <v>10</v>
      </c>
      <c r="F11" s="13" t="s">
        <v>98</v>
      </c>
      <c r="G11" s="3">
        <f>LARGE(Dados!$H$2:$H$22,10)</f>
        <v>76</v>
      </c>
      <c r="H11" s="3">
        <v>10</v>
      </c>
      <c r="I11" s="7" t="s">
        <v>149</v>
      </c>
      <c r="J11" s="3">
        <f>LARGE(Dados!$J$2:$J$22,10)</f>
        <v>66</v>
      </c>
      <c r="K11" s="3">
        <v>10</v>
      </c>
      <c r="L11" s="7" t="s">
        <v>133</v>
      </c>
      <c r="M11" s="3">
        <f>LARGE(Dados!$L$2:$L$22,10)</f>
        <v>74</v>
      </c>
      <c r="N11" s="3"/>
      <c r="O11" s="3"/>
      <c r="P11" s="3"/>
      <c r="Q11" s="3">
        <v>10</v>
      </c>
      <c r="R11" s="12" t="s">
        <v>82</v>
      </c>
      <c r="S11" s="3">
        <f>LARGE(Dados!$P$2:$P$22,10)</f>
        <v>56</v>
      </c>
      <c r="T11" s="3">
        <v>10</v>
      </c>
      <c r="U11" s="7" t="s">
        <v>73</v>
      </c>
      <c r="V11" s="3">
        <f>LARGE(Dados!$R$2:$R$22,10)</f>
        <v>56</v>
      </c>
      <c r="W11" s="3"/>
      <c r="X11" s="3"/>
      <c r="Y11" s="3"/>
      <c r="Z11" s="3">
        <v>10</v>
      </c>
      <c r="AA11" s="7" t="s">
        <v>136</v>
      </c>
      <c r="AB11" s="3">
        <f>LARGE(Dados!$V$2:$V$22,10)</f>
        <v>58</v>
      </c>
      <c r="AC11" s="3"/>
      <c r="AD11" s="3"/>
      <c r="AE11" s="3"/>
      <c r="AF11" s="3"/>
      <c r="AG11" s="3"/>
      <c r="AH11" s="3"/>
      <c r="AI11" s="3"/>
      <c r="AJ11" s="3"/>
      <c r="AK11" s="3"/>
      <c r="AL11" s="3"/>
      <c r="AM11" s="3"/>
      <c r="AN11" s="3"/>
    </row>
    <row r="12" spans="1:40" x14ac:dyDescent="0.2">
      <c r="A12" s="3"/>
      <c r="B12" s="3"/>
      <c r="C12" s="6" t="s">
        <v>43</v>
      </c>
      <c r="D12" s="3">
        <f>Dados!F12</f>
        <v>4</v>
      </c>
      <c r="E12" s="3"/>
      <c r="F12" s="3" t="s">
        <v>173</v>
      </c>
      <c r="G12" s="3">
        <f>Dados!H23-SUM(Gráficos!G2:G11)</f>
        <v>321</v>
      </c>
      <c r="H12" s="3"/>
      <c r="I12" s="3" t="s">
        <v>173</v>
      </c>
      <c r="J12" s="3">
        <f>Dados!J23-SUM(Gráficos!J2:J11)</f>
        <v>440</v>
      </c>
      <c r="K12" s="3"/>
      <c r="L12" s="3" t="s">
        <v>173</v>
      </c>
      <c r="M12" s="3">
        <f>Dados!L23-SUM(Gráficos!M2:M11)</f>
        <v>188</v>
      </c>
      <c r="N12" s="3"/>
      <c r="O12" s="3"/>
      <c r="P12" s="3"/>
      <c r="Q12" s="3"/>
      <c r="R12" s="3" t="s">
        <v>173</v>
      </c>
      <c r="S12" s="3">
        <f>Dados!P23-SUM(Gráficos!S2:S11)</f>
        <v>372</v>
      </c>
      <c r="T12" s="3"/>
      <c r="U12" s="3" t="s">
        <v>173</v>
      </c>
      <c r="V12" s="3">
        <f>Dados!R23-SUM(Gráficos!V2:V11)</f>
        <v>399</v>
      </c>
      <c r="W12" s="3"/>
      <c r="X12" s="3"/>
      <c r="Y12" s="3"/>
      <c r="Z12" s="3"/>
      <c r="AA12" s="3" t="s">
        <v>173</v>
      </c>
      <c r="AB12" s="3">
        <f>Dados!V23-SUM(Gráficos!AB2:AB11)</f>
        <v>307</v>
      </c>
      <c r="AC12" s="3"/>
      <c r="AD12" s="3"/>
      <c r="AE12" s="3"/>
      <c r="AF12" s="3"/>
      <c r="AG12" s="3"/>
      <c r="AH12" s="3"/>
      <c r="AI12" s="3"/>
      <c r="AJ12" s="3"/>
      <c r="AK12" s="3"/>
      <c r="AL12" s="3"/>
      <c r="AM12" s="3"/>
      <c r="AN12" s="3"/>
    </row>
  </sheetData>
  <mergeCells count="14">
    <mergeCell ref="AL1:AN1"/>
    <mergeCell ref="A1:B1"/>
    <mergeCell ref="T1:V1"/>
    <mergeCell ref="W1:Y1"/>
    <mergeCell ref="Z1:AB1"/>
    <mergeCell ref="AC1:AE1"/>
    <mergeCell ref="AF1:AH1"/>
    <mergeCell ref="AI1:AK1"/>
    <mergeCell ref="C1:D1"/>
    <mergeCell ref="E1:G1"/>
    <mergeCell ref="H1:J1"/>
    <mergeCell ref="K1:M1"/>
    <mergeCell ref="N1:P1"/>
    <mergeCell ref="Q1:S1"/>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Consulta pública</vt:lpstr>
      <vt:lpstr>Respostas triadas</vt:lpstr>
      <vt:lpstr>Dados</vt:lpstr>
      <vt:lpstr>Gráficos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Prochmann de Aguiar</dc:creator>
  <cp:lastModifiedBy>Carolina Prochmann de Aguiar</cp:lastModifiedBy>
  <dcterms:created xsi:type="dcterms:W3CDTF">2023-11-27T14:04:51Z</dcterms:created>
  <dcterms:modified xsi:type="dcterms:W3CDTF">2023-12-12T12:36:21Z</dcterms:modified>
</cp:coreProperties>
</file>